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970" activeTab="0"/>
  </bookViews>
  <sheets>
    <sheet name="Лист1" sheetId="1" r:id="rId1"/>
  </sheets>
  <definedNames>
    <definedName name="_xlnm._FilterDatabase" localSheetId="0" hidden="1">'Лист1'!$A$4:$H$54</definedName>
  </definedNames>
  <calcPr fullCalcOnLoad="1"/>
</workbook>
</file>

<file path=xl/sharedStrings.xml><?xml version="1.0" encoding="utf-8"?>
<sst xmlns="http://schemas.openxmlformats.org/spreadsheetml/2006/main" count="156" uniqueCount="76">
  <si>
    <t>Расходы бюджета по разделам подразделам на 2017 год и плановый период 2018 и 2019 годов в сравнении с ожидаемым исполнением за 2016 год (оценка текущего финансового года) и 
отчетом за 2015 год (отчетный финансовый год)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</si>
  <si>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</si>
  <si>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</si>
  <si>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</si>
  <si>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</si>
  <si>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</si>
  <si>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</si>
  <si>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</si>
  <si>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</si>
  <si>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</si>
  <si>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</si>
  <si>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</si>
  <si>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</si>
  <si>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</si>
  <si>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</si>
  <si>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</si>
  <si>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</si>
  <si>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</si>
  <si>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</si>
  <si>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</si>
  <si>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</si>
  <si>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</si>
  <si>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</si>
  <si>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</si>
  <si>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</si>
  <si>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</si>
  <si>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</si>
  <si>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</si>
  <si>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</si>
  <si>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</si>
  <si>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</si>
  <si>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</si>
  <si>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</si>
  <si>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</si>
  <si>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</si>
  <si>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</si>
  <si>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</si>
  <si>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</si>
  <si>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</si>
  <si>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</si>
  <si>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</si>
  <si>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</si>
  <si>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</t>
  </si>
  <si>
    <t>Культура</t>
  </si>
  <si>
    <t xml:space="preserve">Другие вопросы в области культуры, кинематографии 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</si>
  <si>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</si>
  <si>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</si>
  <si>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</si>
  <si>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</si>
  <si>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</si>
  <si>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</si>
  <si>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</si>
  <si>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</si>
  <si>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</si>
  <si>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</si>
  <si>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</si>
  <si>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</si>
  <si>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</si>
  <si>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</si>
  <si>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</si>
  <si>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Всего</t>
  </si>
  <si>
    <t>Отчет 2015 год</t>
  </si>
  <si>
    <t xml:space="preserve"> 2016 год</t>
  </si>
  <si>
    <t>2017 год</t>
  </si>
  <si>
    <t>2018 год</t>
  </si>
  <si>
    <t>2019 год</t>
  </si>
  <si>
    <t>Национальная оборона</t>
  </si>
  <si>
    <t>Мобилизационная и вневойсковая подготовка</t>
  </si>
  <si>
    <t>Дополнительное образование детей</t>
  </si>
  <si>
    <t>Спорт высших достижений</t>
  </si>
  <si>
    <t>Условно утвержденные расходы</t>
  </si>
  <si>
    <t>Отклонение 2017 года к 2015 году</t>
  </si>
  <si>
    <t>Отклонение 2017 года к 2016 году</t>
  </si>
  <si>
    <t>(+/-)</t>
  </si>
  <si>
    <t>%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</si>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</sst>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43" fontId="2" fillId="0" borderId="3" xfId="18" applyFont="1" applyBorder="1" applyAlignment="1">
      <alignment horizontal="center" vertical="center"/>
    </xf>
    <xf numFmtId="43" fontId="2" fillId="0" borderId="4" xfId="18" applyFont="1" applyBorder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85" workbookViewId="0" topLeftCell="A1">
      <pane xSplit="3" topLeftCell="D1" activePane="topRight" state="frozen"/>
      <selection pane="topLeft" activeCell="A1" sqref="A1"/>
      <selection pane="topRight" activeCell="D8" sqref="D8"/>
    </sheetView>
  </sheetViews>
  <sheetFormatPr defaultColWidth="9.00390625" defaultRowHeight="12.75"/>
  <cols>
    <col min="1" max="1" width="44.125" style="15" customWidth="1"/>
    <col min="2" max="3" width="9.75390625" style="15" bestFit="1" customWidth="1"/>
    <col min="4" max="4" width="19.25390625" style="15" customWidth="1"/>
    <col min="5" max="5" width="19.625" style="15" customWidth="1"/>
    <col min="6" max="6" width="17.625" style="15" customWidth="1"/>
    <col min="7" max="7" width="15.125" style="15" customWidth="1"/>
    <col min="8" max="8" width="16.25390625" style="15" customWidth="1"/>
    <col min="9" max="9" width="17.25390625" style="15" customWidth="1"/>
    <col min="10" max="10" width="13.75390625" style="15" customWidth="1"/>
    <col min="11" max="11" width="16.375" style="15" customWidth="1"/>
    <col min="12" max="12" width="14.875" style="15" customWidth="1"/>
    <col min="13" max="16384" width="9.125" style="15" customWidth="1"/>
  </cols>
  <sheetData>
    <row r="1" spans="1:8" ht="46.5" customHeight="1">
      <c r="A1" s="23" t="s">
        <v>0</v>
      </c>
      <c r="B1" s="23"/>
      <c r="C1" s="23"/>
      <c r="D1" s="23"/>
      <c r="E1" s="23"/>
      <c r="F1" s="23"/>
      <c r="G1" s="23"/>
      <c r="H1" s="23"/>
    </row>
    <row r="4" spans="1:12" ht="31.5" customHeight="1">
      <c r="A4" s="26" t="s">
        <v>1</v>
      </c>
      <c r="B4" s="26" t="s">
        <v>2</v>
      </c>
      <c r="C4" s="26" t="s">
        <v>3</v>
      </c>
      <c r="D4" s="28" t="s">
        <v>61</v>
      </c>
      <c r="E4" s="28" t="s">
        <v>62</v>
      </c>
      <c r="F4" s="21" t="s">
        <v>63</v>
      </c>
      <c r="G4" s="21" t="s">
        <v>64</v>
      </c>
      <c r="H4" s="21" t="s">
        <v>65</v>
      </c>
      <c r="I4" s="24" t="s">
        <v>71</v>
      </c>
      <c r="J4" s="25"/>
      <c r="K4" s="24" t="s">
        <v>72</v>
      </c>
      <c r="L4" s="25"/>
    </row>
    <row r="5" spans="1:12" ht="15.75" customHeight="1">
      <c r="A5" s="27"/>
      <c r="B5" s="27"/>
      <c r="C5" s="27"/>
      <c r="D5" s="29"/>
      <c r="E5" s="29"/>
      <c r="F5" s="22"/>
      <c r="G5" s="22"/>
      <c r="H5" s="22"/>
      <c r="I5" s="20" t="s">
        <v>73</v>
      </c>
      <c r="J5" s="20" t="s">
        <v>74</v>
      </c>
      <c r="K5" s="20" t="s">
        <v>73</v>
      </c>
      <c r="L5" s="20" t="s">
        <v>74</v>
      </c>
    </row>
    <row r="6" spans="1:12" s="16" customFormat="1" ht="15.75">
      <c r="A6" s="8" t="s">
        <v>4</v>
      </c>
      <c r="B6" s="9" t="s">
        <v>5</v>
      </c>
      <c r="C6" s="9"/>
      <c r="D6" s="10">
        <f>SUM(D7:D14)</f>
        <v>80169.55</v>
      </c>
      <c r="E6" s="10">
        <v>83044.84</v>
      </c>
      <c r="F6" s="10">
        <v>70240.36</v>
      </c>
      <c r="G6" s="10">
        <v>68292.75</v>
      </c>
      <c r="H6" s="10">
        <v>68298.24</v>
      </c>
      <c r="I6" s="31">
        <f>F6-D6</f>
        <v>-9929.190000000002</v>
      </c>
      <c r="J6" s="31">
        <f>F6/D6*100</f>
        <v>87.61476146492028</v>
      </c>
      <c r="K6" s="31">
        <f>F6-E6</f>
        <v>-12804.479999999996</v>
      </c>
      <c r="L6" s="31">
        <f>F6/E6*100</f>
        <v>84.5812455054402</v>
      </c>
    </row>
    <row r="7" spans="1:12" ht="63">
      <c r="A7" s="5" t="s">
        <v>6</v>
      </c>
      <c r="B7" s="2" t="s">
        <v>5</v>
      </c>
      <c r="C7" s="2" t="s">
        <v>7</v>
      </c>
      <c r="D7" s="6">
        <v>1185.78</v>
      </c>
      <c r="E7" s="4">
        <v>1217.07</v>
      </c>
      <c r="F7" s="4">
        <v>1217.07</v>
      </c>
      <c r="G7" s="4">
        <v>1217.07</v>
      </c>
      <c r="H7" s="4">
        <v>1217.07</v>
      </c>
      <c r="I7" s="30">
        <f aca="true" t="shared" si="0" ref="I7:I53">F7-D7</f>
        <v>31.289999999999964</v>
      </c>
      <c r="J7" s="30">
        <f aca="true" t="shared" si="1" ref="J7:J53">F7/D7*100</f>
        <v>102.63876941759852</v>
      </c>
      <c r="K7" s="30">
        <f aca="true" t="shared" si="2" ref="K7:K53">F7-E7</f>
        <v>0</v>
      </c>
      <c r="L7" s="30">
        <f aca="true" t="shared" si="3" ref="L7:L53">F7/E7*100</f>
        <v>100</v>
      </c>
    </row>
    <row r="8" spans="1:12" ht="78.75">
      <c r="A8" s="1" t="s">
        <v>8</v>
      </c>
      <c r="B8" s="2" t="s">
        <v>5</v>
      </c>
      <c r="C8" s="2" t="s">
        <v>9</v>
      </c>
      <c r="D8" s="6">
        <v>8007.35</v>
      </c>
      <c r="E8" s="4">
        <v>8048.78</v>
      </c>
      <c r="F8" s="4">
        <v>7097.25</v>
      </c>
      <c r="G8" s="4">
        <v>6967.25</v>
      </c>
      <c r="H8" s="4">
        <v>6967.25</v>
      </c>
      <c r="I8" s="30">
        <f t="shared" si="0"/>
        <v>-910.1000000000004</v>
      </c>
      <c r="J8" s="30">
        <f t="shared" si="1"/>
        <v>88.63419233579148</v>
      </c>
      <c r="K8" s="30">
        <f t="shared" si="2"/>
        <v>-951.5299999999997</v>
      </c>
      <c r="L8" s="30">
        <f t="shared" si="3"/>
        <v>88.17795988957333</v>
      </c>
    </row>
    <row r="9" spans="1:12" ht="78.75">
      <c r="A9" s="1" t="s">
        <v>10</v>
      </c>
      <c r="B9" s="2" t="s">
        <v>5</v>
      </c>
      <c r="C9" s="2" t="s">
        <v>11</v>
      </c>
      <c r="D9" s="6">
        <v>29543.66</v>
      </c>
      <c r="E9" s="4">
        <v>29995.85</v>
      </c>
      <c r="F9" s="4">
        <v>26186.47</v>
      </c>
      <c r="G9" s="4">
        <v>25731.72</v>
      </c>
      <c r="H9" s="4">
        <v>25731.72</v>
      </c>
      <c r="I9" s="30">
        <f t="shared" si="0"/>
        <v>-3357.1899999999987</v>
      </c>
      <c r="J9" s="30">
        <f t="shared" si="1"/>
        <v>88.63651287619747</v>
      </c>
      <c r="K9" s="30">
        <f t="shared" si="2"/>
        <v>-3809.3799999999974</v>
      </c>
      <c r="L9" s="30">
        <f t="shared" si="3"/>
        <v>87.30030987619955</v>
      </c>
    </row>
    <row r="10" spans="1:12" ht="15.75">
      <c r="A10" s="5" t="s">
        <v>12</v>
      </c>
      <c r="B10" s="2" t="s">
        <v>5</v>
      </c>
      <c r="C10" s="2" t="s">
        <v>13</v>
      </c>
      <c r="D10" s="6">
        <v>13.27</v>
      </c>
      <c r="E10" s="4">
        <v>126.05</v>
      </c>
      <c r="F10" s="4">
        <v>12.16</v>
      </c>
      <c r="G10" s="4">
        <v>12.16</v>
      </c>
      <c r="H10" s="4">
        <v>12.16</v>
      </c>
      <c r="I10" s="30">
        <f t="shared" si="0"/>
        <v>-1.1099999999999994</v>
      </c>
      <c r="J10" s="30">
        <f t="shared" si="1"/>
        <v>91.63526752072345</v>
      </c>
      <c r="K10" s="30">
        <f t="shared" si="2"/>
        <v>-113.89</v>
      </c>
      <c r="L10" s="30">
        <f t="shared" si="3"/>
        <v>9.646965489884966</v>
      </c>
    </row>
    <row r="11" spans="1:12" ht="63">
      <c r="A11" s="5" t="s">
        <v>14</v>
      </c>
      <c r="B11" s="2" t="s">
        <v>5</v>
      </c>
      <c r="C11" s="2" t="s">
        <v>15</v>
      </c>
      <c r="D11" s="6">
        <v>17142.18</v>
      </c>
      <c r="E11" s="4">
        <v>17858.42</v>
      </c>
      <c r="F11" s="4">
        <v>17529.56</v>
      </c>
      <c r="G11" s="4">
        <v>17193.75</v>
      </c>
      <c r="H11" s="4">
        <v>17253.75</v>
      </c>
      <c r="I11" s="30">
        <f t="shared" si="0"/>
        <v>387.380000000001</v>
      </c>
      <c r="J11" s="30">
        <f t="shared" si="1"/>
        <v>102.25980592900086</v>
      </c>
      <c r="K11" s="30">
        <f t="shared" si="2"/>
        <v>-328.85999999999694</v>
      </c>
      <c r="L11" s="30">
        <f t="shared" si="3"/>
        <v>98.15851570295693</v>
      </c>
    </row>
    <row r="12" spans="1:12" ht="31.5">
      <c r="A12" s="5" t="s">
        <v>16</v>
      </c>
      <c r="B12" s="2" t="s">
        <v>5</v>
      </c>
      <c r="C12" s="2" t="s">
        <v>17</v>
      </c>
      <c r="D12" s="6">
        <v>0</v>
      </c>
      <c r="E12" s="4">
        <v>2913.6</v>
      </c>
      <c r="F12" s="17"/>
      <c r="G12" s="17"/>
      <c r="H12" s="17"/>
      <c r="I12" s="30">
        <f t="shared" si="0"/>
        <v>0</v>
      </c>
      <c r="J12" s="4" t="s">
        <v>75</v>
      </c>
      <c r="K12" s="30">
        <f t="shared" si="2"/>
        <v>-2913.6</v>
      </c>
      <c r="L12" s="30">
        <f t="shared" si="3"/>
        <v>0</v>
      </c>
    </row>
    <row r="13" spans="1:12" ht="15.75">
      <c r="A13" s="1" t="s">
        <v>18</v>
      </c>
      <c r="B13" s="2" t="s">
        <v>5</v>
      </c>
      <c r="C13" s="2" t="s">
        <v>19</v>
      </c>
      <c r="D13" s="6">
        <v>0</v>
      </c>
      <c r="E13" s="4">
        <v>550</v>
      </c>
      <c r="F13" s="4">
        <v>600</v>
      </c>
      <c r="G13" s="4">
        <v>600</v>
      </c>
      <c r="H13" s="4">
        <v>600</v>
      </c>
      <c r="I13" s="30">
        <f t="shared" si="0"/>
        <v>600</v>
      </c>
      <c r="J13" s="4" t="s">
        <v>75</v>
      </c>
      <c r="K13" s="30">
        <f t="shared" si="2"/>
        <v>50</v>
      </c>
      <c r="L13" s="30">
        <f t="shared" si="3"/>
        <v>109.09090909090908</v>
      </c>
    </row>
    <row r="14" spans="1:12" ht="15.75">
      <c r="A14" s="1" t="s">
        <v>20</v>
      </c>
      <c r="B14" s="2" t="s">
        <v>5</v>
      </c>
      <c r="C14" s="2" t="s">
        <v>21</v>
      </c>
      <c r="D14" s="6">
        <v>24277.31</v>
      </c>
      <c r="E14" s="4">
        <v>22335.07</v>
      </c>
      <c r="F14" s="4">
        <v>17597.85</v>
      </c>
      <c r="G14" s="4">
        <v>16570.8</v>
      </c>
      <c r="H14" s="4">
        <v>16516.29</v>
      </c>
      <c r="I14" s="30">
        <f t="shared" si="0"/>
        <v>-6679.460000000003</v>
      </c>
      <c r="J14" s="30">
        <f t="shared" si="1"/>
        <v>72.48681999776745</v>
      </c>
      <c r="K14" s="30">
        <f t="shared" si="2"/>
        <v>-4737.220000000001</v>
      </c>
      <c r="L14" s="30">
        <f t="shared" si="3"/>
        <v>78.79021646227211</v>
      </c>
    </row>
    <row r="15" spans="1:12" ht="15.75">
      <c r="A15" s="11" t="s">
        <v>66</v>
      </c>
      <c r="B15" s="9" t="s">
        <v>7</v>
      </c>
      <c r="C15" s="9"/>
      <c r="D15" s="18"/>
      <c r="E15" s="10"/>
      <c r="F15" s="10">
        <v>1497.31</v>
      </c>
      <c r="G15" s="10">
        <v>1497.31</v>
      </c>
      <c r="H15" s="10">
        <v>1497.31</v>
      </c>
      <c r="I15" s="31">
        <f t="shared" si="0"/>
        <v>1497.31</v>
      </c>
      <c r="J15" s="10" t="s">
        <v>75</v>
      </c>
      <c r="K15" s="31">
        <f t="shared" si="2"/>
        <v>1497.31</v>
      </c>
      <c r="L15" s="10" t="s">
        <v>75</v>
      </c>
    </row>
    <row r="16" spans="1:12" ht="31.5">
      <c r="A16" s="5" t="s">
        <v>67</v>
      </c>
      <c r="B16" s="2" t="s">
        <v>7</v>
      </c>
      <c r="C16" s="2" t="s">
        <v>9</v>
      </c>
      <c r="D16" s="6"/>
      <c r="E16" s="4"/>
      <c r="F16" s="4">
        <v>1497.31</v>
      </c>
      <c r="G16" s="4">
        <v>1497.31</v>
      </c>
      <c r="H16" s="4">
        <v>1497.31</v>
      </c>
      <c r="I16" s="30">
        <f t="shared" si="0"/>
        <v>1497.31</v>
      </c>
      <c r="J16" s="4" t="s">
        <v>75</v>
      </c>
      <c r="K16" s="30">
        <f t="shared" si="2"/>
        <v>1497.31</v>
      </c>
      <c r="L16" s="4" t="s">
        <v>75</v>
      </c>
    </row>
    <row r="17" spans="1:12" s="16" customFormat="1" ht="31.5">
      <c r="A17" s="11" t="s">
        <v>22</v>
      </c>
      <c r="B17" s="9" t="s">
        <v>9</v>
      </c>
      <c r="C17" s="9"/>
      <c r="D17" s="10">
        <f>SUM(D18)</f>
        <v>11128.15</v>
      </c>
      <c r="E17" s="10">
        <v>8226.7</v>
      </c>
      <c r="F17" s="10">
        <v>8535.67</v>
      </c>
      <c r="G17" s="10">
        <v>8398.54</v>
      </c>
      <c r="H17" s="10">
        <v>8401.91</v>
      </c>
      <c r="I17" s="31">
        <f t="shared" si="0"/>
        <v>-2592.4799999999996</v>
      </c>
      <c r="J17" s="31">
        <f t="shared" si="1"/>
        <v>76.70340532792962</v>
      </c>
      <c r="K17" s="31">
        <f t="shared" si="2"/>
        <v>308.96999999999935</v>
      </c>
      <c r="L17" s="31">
        <f t="shared" si="3"/>
        <v>103.75569791046226</v>
      </c>
    </row>
    <row r="18" spans="1:12" ht="63">
      <c r="A18" s="5" t="s">
        <v>23</v>
      </c>
      <c r="B18" s="2" t="s">
        <v>9</v>
      </c>
      <c r="C18" s="2" t="s">
        <v>24</v>
      </c>
      <c r="D18" s="4">
        <v>11128.15</v>
      </c>
      <c r="E18" s="4">
        <v>8226.7</v>
      </c>
      <c r="F18" s="4">
        <v>8535.67</v>
      </c>
      <c r="G18" s="4">
        <v>8398.54</v>
      </c>
      <c r="H18" s="4">
        <v>8401.91</v>
      </c>
      <c r="I18" s="30">
        <f t="shared" si="0"/>
        <v>-2592.4799999999996</v>
      </c>
      <c r="J18" s="30">
        <f t="shared" si="1"/>
        <v>76.70340532792962</v>
      </c>
      <c r="K18" s="30">
        <f t="shared" si="2"/>
        <v>308.96999999999935</v>
      </c>
      <c r="L18" s="30">
        <f t="shared" si="3"/>
        <v>103.75569791046226</v>
      </c>
    </row>
    <row r="19" spans="1:12" s="16" customFormat="1" ht="15.75">
      <c r="A19" s="8" t="s">
        <v>25</v>
      </c>
      <c r="B19" s="9" t="s">
        <v>11</v>
      </c>
      <c r="C19" s="9"/>
      <c r="D19" s="10">
        <f>SUM(D20:D21)</f>
        <v>209997.11</v>
      </c>
      <c r="E19" s="10">
        <v>72505.95</v>
      </c>
      <c r="F19" s="10">
        <v>51123.08</v>
      </c>
      <c r="G19" s="10">
        <v>49350.77</v>
      </c>
      <c r="H19" s="10">
        <v>52899.85</v>
      </c>
      <c r="I19" s="31">
        <f t="shared" si="0"/>
        <v>-158874.02999999997</v>
      </c>
      <c r="J19" s="31">
        <f t="shared" si="1"/>
        <v>24.344658838400207</v>
      </c>
      <c r="K19" s="31">
        <f t="shared" si="2"/>
        <v>-21382.869999999995</v>
      </c>
      <c r="L19" s="31">
        <f t="shared" si="3"/>
        <v>70.50880651863744</v>
      </c>
    </row>
    <row r="20" spans="1:12" ht="15.75">
      <c r="A20" s="1" t="s">
        <v>26</v>
      </c>
      <c r="B20" s="2" t="s">
        <v>11</v>
      </c>
      <c r="C20" s="2" t="s">
        <v>24</v>
      </c>
      <c r="D20" s="4">
        <v>196485.5</v>
      </c>
      <c r="E20" s="4">
        <v>44003.7</v>
      </c>
      <c r="F20" s="4">
        <v>17393.39</v>
      </c>
      <c r="G20" s="4">
        <v>16099.22</v>
      </c>
      <c r="H20" s="4">
        <v>19605.68</v>
      </c>
      <c r="I20" s="30">
        <f t="shared" si="0"/>
        <v>-179092.11</v>
      </c>
      <c r="J20" s="30">
        <f t="shared" si="1"/>
        <v>8.852251183929601</v>
      </c>
      <c r="K20" s="30">
        <f t="shared" si="2"/>
        <v>-26610.309999999998</v>
      </c>
      <c r="L20" s="30">
        <f t="shared" si="3"/>
        <v>39.52710794774076</v>
      </c>
    </row>
    <row r="21" spans="1:12" ht="31.5">
      <c r="A21" s="1" t="s">
        <v>27</v>
      </c>
      <c r="B21" s="2" t="s">
        <v>11</v>
      </c>
      <c r="C21" s="2" t="s">
        <v>28</v>
      </c>
      <c r="D21" s="4">
        <v>13511.61</v>
      </c>
      <c r="E21" s="4">
        <v>28502.25</v>
      </c>
      <c r="F21" s="4">
        <v>33729.69</v>
      </c>
      <c r="G21" s="4">
        <v>33251.55</v>
      </c>
      <c r="H21" s="4">
        <v>33294.17</v>
      </c>
      <c r="I21" s="30">
        <f t="shared" si="0"/>
        <v>20218.08</v>
      </c>
      <c r="J21" s="30">
        <f t="shared" si="1"/>
        <v>249.63486956772732</v>
      </c>
      <c r="K21" s="30">
        <f t="shared" si="2"/>
        <v>5227.440000000002</v>
      </c>
      <c r="L21" s="30">
        <f t="shared" si="3"/>
        <v>118.34044680683104</v>
      </c>
    </row>
    <row r="22" spans="1:12" s="16" customFormat="1" ht="15.75">
      <c r="A22" s="8" t="s">
        <v>29</v>
      </c>
      <c r="B22" s="9" t="s">
        <v>13</v>
      </c>
      <c r="C22" s="9"/>
      <c r="D22" s="10">
        <f>SUM(D23:D26)</f>
        <v>56670.58</v>
      </c>
      <c r="E22" s="10">
        <v>94174.39</v>
      </c>
      <c r="F22" s="10">
        <v>46429.8</v>
      </c>
      <c r="G22" s="10">
        <v>50663.13</v>
      </c>
      <c r="H22" s="10">
        <v>47156.67</v>
      </c>
      <c r="I22" s="31">
        <f t="shared" si="0"/>
        <v>-10240.779999999999</v>
      </c>
      <c r="J22" s="31">
        <f t="shared" si="1"/>
        <v>81.92928323655767</v>
      </c>
      <c r="K22" s="31">
        <f t="shared" si="2"/>
        <v>-47744.59</v>
      </c>
      <c r="L22" s="31">
        <f t="shared" si="3"/>
        <v>49.30193866931339</v>
      </c>
    </row>
    <row r="23" spans="1:12" ht="15.75">
      <c r="A23" s="1" t="s">
        <v>30</v>
      </c>
      <c r="B23" s="2" t="s">
        <v>13</v>
      </c>
      <c r="C23" s="2" t="s">
        <v>5</v>
      </c>
      <c r="D23" s="4">
        <v>612.57</v>
      </c>
      <c r="E23" s="4">
        <v>37518.98</v>
      </c>
      <c r="F23" s="4">
        <v>1990</v>
      </c>
      <c r="G23" s="4">
        <v>2200</v>
      </c>
      <c r="H23" s="4">
        <v>840</v>
      </c>
      <c r="I23" s="30">
        <f t="shared" si="0"/>
        <v>1377.4299999999998</v>
      </c>
      <c r="J23" s="30">
        <f t="shared" si="1"/>
        <v>324.86083223141844</v>
      </c>
      <c r="K23" s="30">
        <f t="shared" si="2"/>
        <v>-35528.98</v>
      </c>
      <c r="L23" s="30">
        <f t="shared" si="3"/>
        <v>5.3039821445039275</v>
      </c>
    </row>
    <row r="24" spans="1:12" ht="15.75">
      <c r="A24" s="1" t="s">
        <v>31</v>
      </c>
      <c r="B24" s="2" t="s">
        <v>13</v>
      </c>
      <c r="C24" s="2" t="s">
        <v>7</v>
      </c>
      <c r="D24" s="4">
        <v>7256.44</v>
      </c>
      <c r="E24" s="4">
        <v>13425.97</v>
      </c>
      <c r="F24" s="4">
        <v>1061.16</v>
      </c>
      <c r="G24" s="4">
        <v>5496.46</v>
      </c>
      <c r="H24" s="4">
        <v>950</v>
      </c>
      <c r="I24" s="30">
        <f t="shared" si="0"/>
        <v>-6195.28</v>
      </c>
      <c r="J24" s="30">
        <f t="shared" si="1"/>
        <v>14.623699775647564</v>
      </c>
      <c r="K24" s="30">
        <f t="shared" si="2"/>
        <v>-12364.81</v>
      </c>
      <c r="L24" s="30">
        <f t="shared" si="3"/>
        <v>7.903786467569943</v>
      </c>
    </row>
    <row r="25" spans="1:12" ht="15.75">
      <c r="A25" s="1" t="s">
        <v>32</v>
      </c>
      <c r="B25" s="2" t="s">
        <v>13</v>
      </c>
      <c r="C25" s="2" t="s">
        <v>9</v>
      </c>
      <c r="D25" s="4">
        <v>30430.68</v>
      </c>
      <c r="E25" s="4">
        <v>24129.97</v>
      </c>
      <c r="F25" s="4">
        <v>24755.6</v>
      </c>
      <c r="G25" s="4">
        <v>24627.1</v>
      </c>
      <c r="H25" s="4">
        <v>27027.1</v>
      </c>
      <c r="I25" s="30">
        <f t="shared" si="0"/>
        <v>-5675.080000000002</v>
      </c>
      <c r="J25" s="30">
        <f t="shared" si="1"/>
        <v>81.35079465854854</v>
      </c>
      <c r="K25" s="30">
        <f t="shared" si="2"/>
        <v>625.6299999999974</v>
      </c>
      <c r="L25" s="30">
        <f t="shared" si="3"/>
        <v>102.59275084055221</v>
      </c>
    </row>
    <row r="26" spans="1:12" ht="31.5">
      <c r="A26" s="1" t="s">
        <v>33</v>
      </c>
      <c r="B26" s="2" t="s">
        <v>13</v>
      </c>
      <c r="C26" s="2" t="s">
        <v>13</v>
      </c>
      <c r="D26" s="4">
        <v>18370.89</v>
      </c>
      <c r="E26" s="4">
        <v>19099.47</v>
      </c>
      <c r="F26" s="4">
        <v>18623.04</v>
      </c>
      <c r="G26" s="4">
        <v>18339.57</v>
      </c>
      <c r="H26" s="4">
        <v>18339.57</v>
      </c>
      <c r="I26" s="30">
        <f t="shared" si="0"/>
        <v>252.15000000000146</v>
      </c>
      <c r="J26" s="30">
        <f t="shared" si="1"/>
        <v>101.37255190140489</v>
      </c>
      <c r="K26" s="30">
        <f t="shared" si="2"/>
        <v>-476.4300000000003</v>
      </c>
      <c r="L26" s="30">
        <f t="shared" si="3"/>
        <v>97.50553287604316</v>
      </c>
    </row>
    <row r="27" spans="1:12" s="16" customFormat="1" ht="15.75">
      <c r="A27" s="8" t="s">
        <v>34</v>
      </c>
      <c r="B27" s="9" t="s">
        <v>15</v>
      </c>
      <c r="C27" s="9"/>
      <c r="D27" s="10">
        <f>SUM(D28)</f>
        <v>906.06</v>
      </c>
      <c r="E27" s="10">
        <v>1143.57</v>
      </c>
      <c r="F27" s="10">
        <v>3257.13</v>
      </c>
      <c r="G27" s="10">
        <v>1560</v>
      </c>
      <c r="H27" s="10">
        <v>1560</v>
      </c>
      <c r="I27" s="31">
        <f t="shared" si="0"/>
        <v>2351.07</v>
      </c>
      <c r="J27" s="31">
        <f t="shared" si="1"/>
        <v>359.4828157075691</v>
      </c>
      <c r="K27" s="31">
        <f t="shared" si="2"/>
        <v>2113.5600000000004</v>
      </c>
      <c r="L27" s="31">
        <f t="shared" si="3"/>
        <v>284.82121776541885</v>
      </c>
    </row>
    <row r="28" spans="1:12" ht="31.5">
      <c r="A28" s="1" t="s">
        <v>35</v>
      </c>
      <c r="B28" s="2" t="s">
        <v>15</v>
      </c>
      <c r="C28" s="2" t="s">
        <v>13</v>
      </c>
      <c r="D28" s="4">
        <v>906.06</v>
      </c>
      <c r="E28" s="4">
        <v>1143.57</v>
      </c>
      <c r="F28" s="4">
        <v>3257.13</v>
      </c>
      <c r="G28" s="4">
        <v>1560</v>
      </c>
      <c r="H28" s="4">
        <v>1560</v>
      </c>
      <c r="I28" s="30">
        <f t="shared" si="0"/>
        <v>2351.07</v>
      </c>
      <c r="J28" s="30">
        <f t="shared" si="1"/>
        <v>359.4828157075691</v>
      </c>
      <c r="K28" s="30">
        <f t="shared" si="2"/>
        <v>2113.5600000000004</v>
      </c>
      <c r="L28" s="30">
        <f t="shared" si="3"/>
        <v>284.82121776541885</v>
      </c>
    </row>
    <row r="29" spans="1:12" s="16" customFormat="1" ht="15.75">
      <c r="A29" s="8" t="s">
        <v>36</v>
      </c>
      <c r="B29" s="9" t="s">
        <v>17</v>
      </c>
      <c r="C29" s="9"/>
      <c r="D29" s="10">
        <f>SUM(D30:D34)</f>
        <v>409830.3999999999</v>
      </c>
      <c r="E29" s="10">
        <v>409995.47</v>
      </c>
      <c r="F29" s="10">
        <v>411202.6</v>
      </c>
      <c r="G29" s="10">
        <v>380726.96</v>
      </c>
      <c r="H29" s="10">
        <v>399719.33</v>
      </c>
      <c r="I29" s="31">
        <f t="shared" si="0"/>
        <v>1372.2000000000698</v>
      </c>
      <c r="J29" s="31">
        <f t="shared" si="1"/>
        <v>100.33482142857144</v>
      </c>
      <c r="K29" s="31">
        <f t="shared" si="2"/>
        <v>1207.1300000000047</v>
      </c>
      <c r="L29" s="31">
        <f t="shared" si="3"/>
        <v>100.29442520425897</v>
      </c>
    </row>
    <row r="30" spans="1:12" ht="15.75">
      <c r="A30" s="1" t="s">
        <v>37</v>
      </c>
      <c r="B30" s="2" t="s">
        <v>17</v>
      </c>
      <c r="C30" s="2" t="s">
        <v>5</v>
      </c>
      <c r="D30" s="4">
        <v>170041.36</v>
      </c>
      <c r="E30" s="4">
        <v>170198.96</v>
      </c>
      <c r="F30" s="4">
        <v>168678.34</v>
      </c>
      <c r="G30" s="4">
        <v>158690.38</v>
      </c>
      <c r="H30" s="4">
        <v>166666.68</v>
      </c>
      <c r="I30" s="30">
        <f t="shared" si="0"/>
        <v>-1363.0199999999895</v>
      </c>
      <c r="J30" s="30">
        <f t="shared" si="1"/>
        <v>99.1984185494635</v>
      </c>
      <c r="K30" s="30">
        <f t="shared" si="2"/>
        <v>-1520.6199999999953</v>
      </c>
      <c r="L30" s="30">
        <f t="shared" si="3"/>
        <v>99.10656328334791</v>
      </c>
    </row>
    <row r="31" spans="1:12" ht="15.75">
      <c r="A31" s="1" t="s">
        <v>38</v>
      </c>
      <c r="B31" s="2" t="s">
        <v>17</v>
      </c>
      <c r="C31" s="2" t="s">
        <v>7</v>
      </c>
      <c r="D31" s="4">
        <v>222385.59</v>
      </c>
      <c r="E31" s="4">
        <v>222076.9</v>
      </c>
      <c r="F31" s="4">
        <v>184952.91</v>
      </c>
      <c r="G31" s="4">
        <v>164877.54</v>
      </c>
      <c r="H31" s="4">
        <v>175866.81</v>
      </c>
      <c r="I31" s="30">
        <f t="shared" si="0"/>
        <v>-37432.67999999999</v>
      </c>
      <c r="J31" s="30">
        <f t="shared" si="1"/>
        <v>83.16766837275743</v>
      </c>
      <c r="K31" s="30">
        <f t="shared" si="2"/>
        <v>-37123.98999999999</v>
      </c>
      <c r="L31" s="30">
        <f t="shared" si="3"/>
        <v>83.28327259611423</v>
      </c>
    </row>
    <row r="32" spans="1:12" ht="15.75">
      <c r="A32" s="1" t="s">
        <v>68</v>
      </c>
      <c r="B32" s="2" t="s">
        <v>17</v>
      </c>
      <c r="C32" s="3" t="s">
        <v>9</v>
      </c>
      <c r="D32" s="4"/>
      <c r="E32" s="17"/>
      <c r="F32" s="4">
        <v>40163.37</v>
      </c>
      <c r="G32" s="4">
        <v>39780.41</v>
      </c>
      <c r="H32" s="4">
        <v>39801.29</v>
      </c>
      <c r="I32" s="30">
        <f t="shared" si="0"/>
        <v>40163.37</v>
      </c>
      <c r="J32" s="4" t="s">
        <v>75</v>
      </c>
      <c r="K32" s="30">
        <f t="shared" si="2"/>
        <v>40163.37</v>
      </c>
      <c r="L32" s="4" t="s">
        <v>75</v>
      </c>
    </row>
    <row r="33" spans="1:12" ht="31.5">
      <c r="A33" s="1" t="s">
        <v>39</v>
      </c>
      <c r="B33" s="2" t="s">
        <v>17</v>
      </c>
      <c r="C33" s="2" t="s">
        <v>17</v>
      </c>
      <c r="D33" s="4">
        <v>4159.97</v>
      </c>
      <c r="E33" s="4">
        <v>4170.84</v>
      </c>
      <c r="F33" s="4">
        <v>4186.22</v>
      </c>
      <c r="G33" s="4">
        <v>4186.22</v>
      </c>
      <c r="H33" s="4">
        <v>4186.22</v>
      </c>
      <c r="I33" s="30">
        <f t="shared" si="0"/>
        <v>26.25</v>
      </c>
      <c r="J33" s="30">
        <f t="shared" si="1"/>
        <v>100.63101416596754</v>
      </c>
      <c r="K33" s="30">
        <f t="shared" si="2"/>
        <v>15.38000000000011</v>
      </c>
      <c r="L33" s="30">
        <f t="shared" si="3"/>
        <v>100.36875065933961</v>
      </c>
    </row>
    <row r="34" spans="1:12" ht="15.75">
      <c r="A34" s="1" t="s">
        <v>40</v>
      </c>
      <c r="B34" s="2" t="s">
        <v>17</v>
      </c>
      <c r="C34" s="2" t="s">
        <v>24</v>
      </c>
      <c r="D34" s="4">
        <v>13243.48</v>
      </c>
      <c r="E34" s="4">
        <v>13548.77</v>
      </c>
      <c r="F34" s="4">
        <v>13221.76</v>
      </c>
      <c r="G34" s="4">
        <v>13192.41</v>
      </c>
      <c r="H34" s="4">
        <v>13198.33</v>
      </c>
      <c r="I34" s="30">
        <f t="shared" si="0"/>
        <v>-21.719999999999345</v>
      </c>
      <c r="J34" s="30">
        <f t="shared" si="1"/>
        <v>99.83599476874659</v>
      </c>
      <c r="K34" s="30">
        <f t="shared" si="2"/>
        <v>-327.0100000000002</v>
      </c>
      <c r="L34" s="30">
        <f t="shared" si="3"/>
        <v>97.5864229741888</v>
      </c>
    </row>
    <row r="35" spans="1:12" s="16" customFormat="1" ht="15.75">
      <c r="A35" s="8" t="s">
        <v>41</v>
      </c>
      <c r="B35" s="9" t="s">
        <v>42</v>
      </c>
      <c r="C35" s="9"/>
      <c r="D35" s="10">
        <f>SUM(D36:D37)</f>
        <v>37309.31</v>
      </c>
      <c r="E35" s="10">
        <v>36483.49</v>
      </c>
      <c r="F35" s="10">
        <v>36273.93</v>
      </c>
      <c r="G35" s="10">
        <v>35348.46</v>
      </c>
      <c r="H35" s="10">
        <v>35402.81</v>
      </c>
      <c r="I35" s="31">
        <f t="shared" si="0"/>
        <v>-1035.3799999999974</v>
      </c>
      <c r="J35" s="31">
        <f t="shared" si="1"/>
        <v>97.2248749708853</v>
      </c>
      <c r="K35" s="31">
        <f t="shared" si="2"/>
        <v>-209.55999999999767</v>
      </c>
      <c r="L35" s="31">
        <f t="shared" si="3"/>
        <v>99.42560319750112</v>
      </c>
    </row>
    <row r="36" spans="1:12" ht="15.75">
      <c r="A36" s="1" t="s">
        <v>43</v>
      </c>
      <c r="B36" s="2" t="s">
        <v>42</v>
      </c>
      <c r="C36" s="2" t="s">
        <v>5</v>
      </c>
      <c r="D36" s="4">
        <v>31868.97</v>
      </c>
      <c r="E36" s="4">
        <v>31553.81</v>
      </c>
      <c r="F36" s="4">
        <v>31561.71</v>
      </c>
      <c r="G36" s="4">
        <v>30636.24</v>
      </c>
      <c r="H36" s="4">
        <v>30690.59</v>
      </c>
      <c r="I36" s="30">
        <f t="shared" si="0"/>
        <v>-307.26000000000204</v>
      </c>
      <c r="J36" s="30">
        <f t="shared" si="1"/>
        <v>99.03586466710408</v>
      </c>
      <c r="K36" s="30">
        <f t="shared" si="2"/>
        <v>7.899999999997817</v>
      </c>
      <c r="L36" s="30">
        <f t="shared" si="3"/>
        <v>100.02503659621453</v>
      </c>
    </row>
    <row r="37" spans="1:12" ht="31.5">
      <c r="A37" s="1" t="s">
        <v>44</v>
      </c>
      <c r="B37" s="2" t="s">
        <v>42</v>
      </c>
      <c r="C37" s="2" t="s">
        <v>11</v>
      </c>
      <c r="D37" s="4">
        <v>5440.34</v>
      </c>
      <c r="E37" s="4">
        <v>4929.68</v>
      </c>
      <c r="F37" s="4">
        <v>4712.22</v>
      </c>
      <c r="G37" s="4">
        <v>4712.22</v>
      </c>
      <c r="H37" s="4">
        <v>4712.22</v>
      </c>
      <c r="I37" s="30">
        <f t="shared" si="0"/>
        <v>-728.1199999999999</v>
      </c>
      <c r="J37" s="30">
        <f t="shared" si="1"/>
        <v>86.61627765911689</v>
      </c>
      <c r="K37" s="30">
        <f t="shared" si="2"/>
        <v>-217.46000000000004</v>
      </c>
      <c r="L37" s="30">
        <f t="shared" si="3"/>
        <v>95.58876032521381</v>
      </c>
    </row>
    <row r="38" spans="1:12" s="16" customFormat="1" ht="15.75">
      <c r="A38" s="11" t="s">
        <v>45</v>
      </c>
      <c r="B38" s="9" t="s">
        <v>24</v>
      </c>
      <c r="C38" s="9"/>
      <c r="D38" s="10">
        <f>D39</f>
        <v>524.28</v>
      </c>
      <c r="E38" s="10">
        <v>605.43</v>
      </c>
      <c r="F38" s="10">
        <v>600.29</v>
      </c>
      <c r="G38" s="10">
        <v>600.29</v>
      </c>
      <c r="H38" s="10">
        <v>600.29</v>
      </c>
      <c r="I38" s="31">
        <f t="shared" si="0"/>
        <v>76.00999999999999</v>
      </c>
      <c r="J38" s="31">
        <f t="shared" si="1"/>
        <v>114.49797817959868</v>
      </c>
      <c r="K38" s="31">
        <f t="shared" si="2"/>
        <v>-5.139999999999986</v>
      </c>
      <c r="L38" s="31">
        <f t="shared" si="3"/>
        <v>99.15101663280643</v>
      </c>
    </row>
    <row r="39" spans="1:12" ht="31.5">
      <c r="A39" s="5" t="s">
        <v>46</v>
      </c>
      <c r="B39" s="2" t="s">
        <v>24</v>
      </c>
      <c r="C39" s="2" t="s">
        <v>24</v>
      </c>
      <c r="D39" s="4">
        <v>524.28</v>
      </c>
      <c r="E39" s="4">
        <v>605.43</v>
      </c>
      <c r="F39" s="4">
        <v>600.29</v>
      </c>
      <c r="G39" s="4">
        <v>600.29</v>
      </c>
      <c r="H39" s="4">
        <v>600.29</v>
      </c>
      <c r="I39" s="30">
        <f t="shared" si="0"/>
        <v>76.00999999999999</v>
      </c>
      <c r="J39" s="30">
        <f t="shared" si="1"/>
        <v>114.49797817959868</v>
      </c>
      <c r="K39" s="30">
        <f t="shared" si="2"/>
        <v>-5.139999999999986</v>
      </c>
      <c r="L39" s="30">
        <f t="shared" si="3"/>
        <v>99.15101663280643</v>
      </c>
    </row>
    <row r="40" spans="1:12" s="16" customFormat="1" ht="15.75">
      <c r="A40" s="8" t="s">
        <v>47</v>
      </c>
      <c r="B40" s="9" t="s">
        <v>48</v>
      </c>
      <c r="C40" s="9"/>
      <c r="D40" s="10">
        <f>SUM(D41:D43)</f>
        <v>272843.22</v>
      </c>
      <c r="E40" s="10">
        <v>259957.49</v>
      </c>
      <c r="F40" s="10">
        <v>256548.52</v>
      </c>
      <c r="G40" s="10">
        <v>233397.62</v>
      </c>
      <c r="H40" s="10">
        <v>254348.5</v>
      </c>
      <c r="I40" s="31">
        <f t="shared" si="0"/>
        <v>-16294.699999999983</v>
      </c>
      <c r="J40" s="31">
        <f t="shared" si="1"/>
        <v>94.02781568110801</v>
      </c>
      <c r="K40" s="31">
        <f t="shared" si="2"/>
        <v>-3408.970000000001</v>
      </c>
      <c r="L40" s="31">
        <f t="shared" si="3"/>
        <v>98.68864328548487</v>
      </c>
    </row>
    <row r="41" spans="1:12" ht="15.75">
      <c r="A41" s="7" t="s">
        <v>49</v>
      </c>
      <c r="B41" s="2" t="s">
        <v>48</v>
      </c>
      <c r="C41" s="2" t="s">
        <v>9</v>
      </c>
      <c r="D41" s="4">
        <v>220689.58</v>
      </c>
      <c r="E41" s="4">
        <v>202150.57</v>
      </c>
      <c r="F41" s="4">
        <v>199345.86</v>
      </c>
      <c r="G41" s="4">
        <v>178085.61</v>
      </c>
      <c r="H41" s="4">
        <v>197215.95</v>
      </c>
      <c r="I41" s="30">
        <f t="shared" si="0"/>
        <v>-21343.72</v>
      </c>
      <c r="J41" s="30">
        <f t="shared" si="1"/>
        <v>90.3286235806874</v>
      </c>
      <c r="K41" s="30">
        <f t="shared" si="2"/>
        <v>-2804.710000000021</v>
      </c>
      <c r="L41" s="30">
        <f t="shared" si="3"/>
        <v>98.61256389235014</v>
      </c>
    </row>
    <row r="42" spans="1:12" ht="15.75">
      <c r="A42" s="7" t="s">
        <v>50</v>
      </c>
      <c r="B42" s="2" t="s">
        <v>48</v>
      </c>
      <c r="C42" s="2" t="s">
        <v>11</v>
      </c>
      <c r="D42" s="4">
        <v>38789.83</v>
      </c>
      <c r="E42" s="4">
        <v>44246.05</v>
      </c>
      <c r="F42" s="4">
        <v>43823.87</v>
      </c>
      <c r="G42" s="4">
        <v>42009.14</v>
      </c>
      <c r="H42" s="4">
        <v>43829.61</v>
      </c>
      <c r="I42" s="30">
        <f t="shared" si="0"/>
        <v>5034.040000000001</v>
      </c>
      <c r="J42" s="30">
        <f t="shared" si="1"/>
        <v>112.9777315342707</v>
      </c>
      <c r="K42" s="30">
        <f t="shared" si="2"/>
        <v>-422.1800000000003</v>
      </c>
      <c r="L42" s="30">
        <f t="shared" si="3"/>
        <v>99.04583572996911</v>
      </c>
    </row>
    <row r="43" spans="1:12" ht="31.5">
      <c r="A43" s="1" t="s">
        <v>51</v>
      </c>
      <c r="B43" s="2" t="s">
        <v>48</v>
      </c>
      <c r="C43" s="2" t="s">
        <v>15</v>
      </c>
      <c r="D43" s="4">
        <v>13363.81</v>
      </c>
      <c r="E43" s="4">
        <v>13560.87</v>
      </c>
      <c r="F43" s="4">
        <v>13378.79</v>
      </c>
      <c r="G43" s="4">
        <v>13302.87</v>
      </c>
      <c r="H43" s="4">
        <v>13302.94</v>
      </c>
      <c r="I43" s="30">
        <f t="shared" si="0"/>
        <v>14.980000000001382</v>
      </c>
      <c r="J43" s="30">
        <f t="shared" si="1"/>
        <v>100.11209378163863</v>
      </c>
      <c r="K43" s="30">
        <f t="shared" si="2"/>
        <v>-182.07999999999993</v>
      </c>
      <c r="L43" s="30">
        <f t="shared" si="3"/>
        <v>98.65731328447215</v>
      </c>
    </row>
    <row r="44" spans="1:12" s="16" customFormat="1" ht="15.75">
      <c r="A44" s="8" t="s">
        <v>52</v>
      </c>
      <c r="B44" s="9" t="s">
        <v>19</v>
      </c>
      <c r="C44" s="9"/>
      <c r="D44" s="10">
        <f>SUM(D45:D48)</f>
        <v>5437.91</v>
      </c>
      <c r="E44" s="10">
        <v>51296.83</v>
      </c>
      <c r="F44" s="10">
        <v>240170.31</v>
      </c>
      <c r="G44" s="10">
        <v>4630.08</v>
      </c>
      <c r="H44" s="10">
        <v>4635.23</v>
      </c>
      <c r="I44" s="31">
        <f t="shared" si="0"/>
        <v>234732.4</v>
      </c>
      <c r="J44" s="31">
        <f t="shared" si="1"/>
        <v>4416.5922201728235</v>
      </c>
      <c r="K44" s="31">
        <f t="shared" si="2"/>
        <v>188873.47999999998</v>
      </c>
      <c r="L44" s="31">
        <f t="shared" si="3"/>
        <v>468.19717709651843</v>
      </c>
    </row>
    <row r="45" spans="1:12" ht="15.75">
      <c r="A45" s="1" t="s">
        <v>53</v>
      </c>
      <c r="B45" s="2" t="s">
        <v>19</v>
      </c>
      <c r="C45" s="2" t="s">
        <v>5</v>
      </c>
      <c r="D45" s="4">
        <v>3046.37</v>
      </c>
      <c r="E45" s="4">
        <v>3549.95</v>
      </c>
      <c r="F45" s="4">
        <v>2423.74</v>
      </c>
      <c r="G45" s="4">
        <v>2342.44</v>
      </c>
      <c r="H45" s="4">
        <v>2347.59</v>
      </c>
      <c r="I45" s="30">
        <f t="shared" si="0"/>
        <v>-622.6300000000001</v>
      </c>
      <c r="J45" s="30">
        <f t="shared" si="1"/>
        <v>79.56157656489526</v>
      </c>
      <c r="K45" s="30">
        <f t="shared" si="2"/>
        <v>-1126.21</v>
      </c>
      <c r="L45" s="30">
        <f t="shared" si="3"/>
        <v>68.2753278215186</v>
      </c>
    </row>
    <row r="46" spans="1:12" ht="15.75">
      <c r="A46" s="1" t="s">
        <v>54</v>
      </c>
      <c r="B46" s="2" t="s">
        <v>19</v>
      </c>
      <c r="C46" s="2" t="s">
        <v>7</v>
      </c>
      <c r="D46" s="4">
        <v>720.39</v>
      </c>
      <c r="E46" s="4">
        <v>561.64</v>
      </c>
      <c r="F46" s="4">
        <v>625.2</v>
      </c>
      <c r="G46" s="4">
        <v>612.6</v>
      </c>
      <c r="H46" s="4">
        <v>612.6</v>
      </c>
      <c r="I46" s="30">
        <f t="shared" si="0"/>
        <v>-95.18999999999994</v>
      </c>
      <c r="J46" s="30">
        <f t="shared" si="1"/>
        <v>86.78632407445967</v>
      </c>
      <c r="K46" s="30">
        <f t="shared" si="2"/>
        <v>63.56000000000006</v>
      </c>
      <c r="L46" s="30">
        <f t="shared" si="3"/>
        <v>111.31685777366285</v>
      </c>
    </row>
    <row r="47" spans="1:12" ht="15.75">
      <c r="A47" s="1" t="s">
        <v>69</v>
      </c>
      <c r="B47" s="13" t="s">
        <v>19</v>
      </c>
      <c r="C47" s="14" t="s">
        <v>9</v>
      </c>
      <c r="D47" s="4"/>
      <c r="E47" s="4">
        <v>45500</v>
      </c>
      <c r="F47" s="4">
        <v>235446.13</v>
      </c>
      <c r="G47" s="4">
        <v>0</v>
      </c>
      <c r="H47" s="4">
        <v>0</v>
      </c>
      <c r="I47" s="30">
        <f t="shared" si="0"/>
        <v>235446.13</v>
      </c>
      <c r="J47" s="4" t="s">
        <v>75</v>
      </c>
      <c r="K47" s="30">
        <f t="shared" si="2"/>
        <v>189946.13</v>
      </c>
      <c r="L47" s="30">
        <f t="shared" si="3"/>
        <v>517.464021978022</v>
      </c>
    </row>
    <row r="48" spans="1:12" ht="31.5">
      <c r="A48" s="1" t="s">
        <v>55</v>
      </c>
      <c r="B48" s="2" t="s">
        <v>19</v>
      </c>
      <c r="C48" s="2" t="s">
        <v>13</v>
      </c>
      <c r="D48" s="4">
        <v>1671.15</v>
      </c>
      <c r="E48" s="4">
        <v>1685.24</v>
      </c>
      <c r="F48" s="4">
        <v>1675.24</v>
      </c>
      <c r="G48" s="4">
        <v>1675.04</v>
      </c>
      <c r="H48" s="4">
        <v>1675.04</v>
      </c>
      <c r="I48" s="30">
        <f t="shared" si="0"/>
        <v>4.089999999999918</v>
      </c>
      <c r="J48" s="30">
        <f t="shared" si="1"/>
        <v>100.24474164497501</v>
      </c>
      <c r="K48" s="30">
        <f t="shared" si="2"/>
        <v>-10</v>
      </c>
      <c r="L48" s="30">
        <f t="shared" si="3"/>
        <v>99.40661270798225</v>
      </c>
    </row>
    <row r="49" spans="1:12" s="16" customFormat="1" ht="15.75">
      <c r="A49" s="11" t="s">
        <v>56</v>
      </c>
      <c r="B49" s="9" t="s">
        <v>28</v>
      </c>
      <c r="C49" s="9"/>
      <c r="D49" s="10">
        <f>D50</f>
        <v>1464.42</v>
      </c>
      <c r="E49" s="10">
        <v>1554.49</v>
      </c>
      <c r="F49" s="10">
        <v>1579.8</v>
      </c>
      <c r="G49" s="10">
        <v>1579.8</v>
      </c>
      <c r="H49" s="10">
        <v>1579.8</v>
      </c>
      <c r="I49" s="31">
        <f t="shared" si="0"/>
        <v>115.37999999999988</v>
      </c>
      <c r="J49" s="31">
        <f t="shared" si="1"/>
        <v>107.8788872044905</v>
      </c>
      <c r="K49" s="31">
        <f t="shared" si="2"/>
        <v>25.309999999999945</v>
      </c>
      <c r="L49" s="31">
        <f t="shared" si="3"/>
        <v>101.62818673648593</v>
      </c>
    </row>
    <row r="50" spans="1:12" ht="15.75">
      <c r="A50" s="5" t="s">
        <v>57</v>
      </c>
      <c r="B50" s="2" t="s">
        <v>28</v>
      </c>
      <c r="C50" s="2" t="s">
        <v>5</v>
      </c>
      <c r="D50" s="4">
        <v>1464.42</v>
      </c>
      <c r="E50" s="4">
        <v>1554.49</v>
      </c>
      <c r="F50" s="4">
        <v>1579.8</v>
      </c>
      <c r="G50" s="4">
        <v>1579.8</v>
      </c>
      <c r="H50" s="4">
        <v>1579.8</v>
      </c>
      <c r="I50" s="30">
        <f t="shared" si="0"/>
        <v>115.37999999999988</v>
      </c>
      <c r="J50" s="30">
        <f t="shared" si="1"/>
        <v>107.8788872044905</v>
      </c>
      <c r="K50" s="30">
        <f t="shared" si="2"/>
        <v>25.309999999999945</v>
      </c>
      <c r="L50" s="30">
        <f t="shared" si="3"/>
        <v>101.62818673648593</v>
      </c>
    </row>
    <row r="51" spans="1:12" s="16" customFormat="1" ht="31.5">
      <c r="A51" s="8" t="s">
        <v>58</v>
      </c>
      <c r="B51" s="9" t="s">
        <v>21</v>
      </c>
      <c r="C51" s="9"/>
      <c r="D51" s="10">
        <f>D52</f>
        <v>382.32</v>
      </c>
      <c r="E51" s="10">
        <v>242.5</v>
      </c>
      <c r="F51" s="10">
        <v>160</v>
      </c>
      <c r="G51" s="10">
        <v>157</v>
      </c>
      <c r="H51" s="10">
        <v>57</v>
      </c>
      <c r="I51" s="31">
        <f t="shared" si="0"/>
        <v>-222.32</v>
      </c>
      <c r="J51" s="31">
        <f t="shared" si="1"/>
        <v>41.849759363883656</v>
      </c>
      <c r="K51" s="31">
        <f t="shared" si="2"/>
        <v>-82.5</v>
      </c>
      <c r="L51" s="31">
        <f t="shared" si="3"/>
        <v>65.97938144329896</v>
      </c>
    </row>
    <row r="52" spans="1:12" ht="31.5">
      <c r="A52" s="1" t="s">
        <v>59</v>
      </c>
      <c r="B52" s="2" t="s">
        <v>21</v>
      </c>
      <c r="C52" s="2" t="s">
        <v>5</v>
      </c>
      <c r="D52" s="4">
        <v>382.32</v>
      </c>
      <c r="E52" s="4">
        <v>242.5</v>
      </c>
      <c r="F52" s="4">
        <v>160</v>
      </c>
      <c r="G52" s="4">
        <v>157</v>
      </c>
      <c r="H52" s="4">
        <v>57</v>
      </c>
      <c r="I52" s="30">
        <f t="shared" si="0"/>
        <v>-222.32</v>
      </c>
      <c r="J52" s="30">
        <f t="shared" si="1"/>
        <v>41.849759363883656</v>
      </c>
      <c r="K52" s="30">
        <f t="shared" si="2"/>
        <v>-82.5</v>
      </c>
      <c r="L52" s="30">
        <f t="shared" si="3"/>
        <v>65.97938144329896</v>
      </c>
    </row>
    <row r="53" spans="1:12" ht="15.75">
      <c r="A53" s="5" t="s">
        <v>70</v>
      </c>
      <c r="B53" s="2"/>
      <c r="C53" s="2"/>
      <c r="D53" s="4"/>
      <c r="E53" s="17"/>
      <c r="F53" s="17"/>
      <c r="G53" s="4">
        <v>10688</v>
      </c>
      <c r="H53" s="4">
        <v>21409</v>
      </c>
      <c r="I53" s="30">
        <f t="shared" si="0"/>
        <v>0</v>
      </c>
      <c r="J53" s="4" t="s">
        <v>75</v>
      </c>
      <c r="K53" s="30">
        <f t="shared" si="2"/>
        <v>0</v>
      </c>
      <c r="L53" s="4" t="s">
        <v>75</v>
      </c>
    </row>
    <row r="54" spans="1:12" s="16" customFormat="1" ht="15.75">
      <c r="A54" s="8" t="s">
        <v>60</v>
      </c>
      <c r="B54" s="12"/>
      <c r="C54" s="12"/>
      <c r="D54" s="10">
        <f>D6+D15+D17+D19+D22+D27+D29+D35+D38+D40+D44+D49+D51</f>
        <v>1086663.3099999998</v>
      </c>
      <c r="E54" s="10">
        <f>E6+E15+E17+E19+E22+E27+E29+E35+E38+E40+E44+E49+E51</f>
        <v>1019231.1499999999</v>
      </c>
      <c r="F54" s="10">
        <f>F6+F15+F17+F19+F22+F27+F29+F35+F38+F40+F44+F49+F51</f>
        <v>1127618.8</v>
      </c>
      <c r="G54" s="10">
        <f>G6+G15+G17+G19+G22+G27+G29+G35+G38+G40+G44+G49+G51+G53</f>
        <v>846890.71</v>
      </c>
      <c r="H54" s="10">
        <f>H6+H15+H17+H19+H22+H27+H29+H35+H38+H40+H44+H49+H51+H53</f>
        <v>897565.9400000002</v>
      </c>
      <c r="I54" s="31">
        <f>F54-D54</f>
        <v>40955.49000000022</v>
      </c>
      <c r="J54" s="31">
        <f>F54/D54*100</f>
        <v>103.76892176473689</v>
      </c>
      <c r="K54" s="31">
        <f>F54-E54</f>
        <v>108387.65000000014</v>
      </c>
      <c r="L54" s="31">
        <f>F54/E54*100</f>
        <v>110.63425602720247</v>
      </c>
    </row>
    <row r="55" spans="4:8" ht="15.75">
      <c r="D55" s="19"/>
      <c r="E55" s="19"/>
      <c r="F55" s="19"/>
      <c r="G55" s="19"/>
      <c r="H55" s="19"/>
    </row>
  </sheetData>
  <autoFilter ref="A4:H54"/>
  <mergeCells count="11"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A1:H1"/>
    <mergeCell ref="I4:J4"/>
  </mergeCells>
  <printOptions/>
  <pageMargins left="0.75" right="0.23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AdmAccount</dc:creator>
  <cp:keywords/>
  <dc:description/>
  <cp:lastModifiedBy>AdmAccount</cp:lastModifiedBy>
  <cp:lastPrinted>2017-03-01T15:14:53Z</cp:lastPrinted>
  <dcterms:created xsi:type="dcterms:W3CDTF">2017-03-01T14:22:47Z</dcterms:created>
  <dcterms:modified xsi:type="dcterms:W3CDTF">2017-03-10T12:37:07Z</dcterms:modified>
  <cp:category/>
  <cp:version/>
  <cp:contentType/>
  <cp:contentStatus/>
</cp:coreProperties>
</file>