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приложение 1" sheetId="1" r:id="rId1"/>
  </sheets>
  <definedNames>
    <definedName name="_xlnm.Print_Area" localSheetId="0">'приложение 1'!$A$1:$H$79</definedName>
    <definedName name="_xlnm.Print_Titles" localSheetId="0">'приложение 1'!$7:$8</definedName>
    <definedName name="_xlnm._FilterDatabase" localSheetId="0" hidden="1">'приложение 1'!$A$8:$K$79</definedName>
  </definedNames>
  <calcPr fullCalcOnLoad="1"/>
</workbook>
</file>

<file path=xl/sharedStrings.xml><?xml version="1.0" encoding="utf-8"?>
<sst xmlns="http://schemas.openxmlformats.org/spreadsheetml/2006/main" count="310" uniqueCount="46">
  <si>
    <t>Приложение 1</t>
  </si>
  <si>
    <t xml:space="preserve">Информация о финансировании муниципальных программ 
по состоянию I полугодие  2019 года   </t>
  </si>
  <si>
    <t>тыс. руб.</t>
  </si>
  <si>
    <t>Наименование</t>
  </si>
  <si>
    <t xml:space="preserve"> Целевая статья</t>
  </si>
  <si>
    <t>Уточненный план 2019 года</t>
  </si>
  <si>
    <t>Исполнено с начала года</t>
  </si>
  <si>
    <t>% исполнения плана</t>
  </si>
  <si>
    <t>3</t>
  </si>
  <si>
    <t>4</t>
  </si>
  <si>
    <t>5</t>
  </si>
  <si>
    <t>Муниципальная программа города-курорта Железноводска Ставропольского края «Развитие образования в городе-курорте Железноводске Ставропольского края»</t>
  </si>
  <si>
    <t>01</t>
  </si>
  <si>
    <t>0</t>
  </si>
  <si>
    <t>00000</t>
  </si>
  <si>
    <t>в том числе</t>
  </si>
  <si>
    <t>местный бюджет</t>
  </si>
  <si>
    <t>краевой бюджет</t>
  </si>
  <si>
    <t>федеральный бюджет</t>
  </si>
  <si>
    <t>Муниципальная программа города-курорта Железноводска Ставропольского края «Социальная поддержка населения города-курорта Железноводска Ставропольского края»</t>
  </si>
  <si>
    <t>02</t>
  </si>
  <si>
    <t>Муниципальная программа города-курорта Железноводска Ставропольского края «Управление имуществом города-курорта Железноводска Ставропольского края»</t>
  </si>
  <si>
    <t>03</t>
  </si>
  <si>
    <t>Муниципальная программа города-курорта Железноводска Ставропольского края «Развитие физической культуры и спорта в городе-курорте Железноводске Ставропольского края»</t>
  </si>
  <si>
    <t>04</t>
  </si>
  <si>
    <t>Муниципальная программа города-курорта Железноводска Ставропольского края «Развитие градостроительства, строительства и архитектуры в городе-курорте Железноводске Ставропольского края»</t>
  </si>
  <si>
    <t>05</t>
  </si>
  <si>
    <t>Муниципальная программа города-курорта Железноводска Ставропольского края «Культура города-курорта Железноводска Ставропольского края»</t>
  </si>
  <si>
    <t>06</t>
  </si>
  <si>
    <t>Муниципальная программа города-курорта Железноводска Ставропольского края «Развитие экономики города-курорта Железноводска Ставропольского края»</t>
  </si>
  <si>
    <t>07</t>
  </si>
  <si>
    <t>Муниципальная программа города-курорта Железноводска Ставропольского края «Развитие жилищно-коммунального хозяйства в городе-курорте Железноводске Ставропольского края»</t>
  </si>
  <si>
    <t>08</t>
  </si>
  <si>
    <t>фонд ЖКХ</t>
  </si>
  <si>
    <t>Муниципальная программа города-курорта Железноводска Ставропольского края «Развитие транспортной системы и охрана окружающей среды в городе-курорте Железноводске Ставропольского края»</t>
  </si>
  <si>
    <t>09</t>
  </si>
  <si>
    <t>Муниципальная программа города-курорта Железноводска Ставропольского края «Создание условий безопасной жизни населения города-курорта Железноводска Ставропольского края»</t>
  </si>
  <si>
    <t>10</t>
  </si>
  <si>
    <t>Муниципальная программа города-курорта Железноводска Ставропольского края «Открытость и эффективность работы администрации города-курорта Железноводска Ставропольского края»</t>
  </si>
  <si>
    <t>11</t>
  </si>
  <si>
    <t>Муниципальная программа города-курорта Железноводска Ставропольского края «Молодежь города-курорта Железноводска Ставропольского края»</t>
  </si>
  <si>
    <t>12</t>
  </si>
  <si>
    <t>Муниципальная программа города-курорта Железноводска Ставропольского края «Формирование современной городской среды»</t>
  </si>
  <si>
    <t>13</t>
  </si>
  <si>
    <t>Всего</t>
  </si>
  <si>
    <t>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</si>
</sst>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#,##0.00"/>
    <numFmt numFmtId="169" formatCode="0.0%"/>
  </numFmts>
  <fonts count="5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/>
    </xf>
    <xf numFmtId="164" fontId="2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/>
    </xf>
    <xf numFmtId="169" fontId="2" fillId="2" borderId="5" xfId="0" applyNumberFormat="1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center" wrapText="1"/>
    </xf>
    <xf numFmtId="164" fontId="4" fillId="3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4" fillId="3" borderId="0" xfId="0" applyFont="1" applyFill="1" applyAlignment="1">
      <alignment horizontal="left" vertical="center"/>
    </xf>
    <xf numFmtId="164" fontId="4" fillId="0" borderId="0" xfId="0" applyFont="1" applyFill="1" applyAlignment="1">
      <alignment horizontal="left" vertical="center"/>
    </xf>
    <xf numFmtId="164" fontId="2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left" wrapText="1"/>
    </xf>
    <xf numFmtId="168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view="pageBreakPreview" zoomScale="82" zoomScaleNormal="79" zoomScaleSheetLayoutView="82" workbookViewId="0" topLeftCell="A1">
      <pane xSplit="5" ySplit="8" topLeftCell="F60" activePane="bottomRight" state="frozen"/>
      <selection pane="topLeft" activeCell="A1" sqref="A1"/>
      <selection pane="topRight" activeCell="F1" sqref="F1"/>
      <selection pane="bottomLeft" activeCell="A60" sqref="A60"/>
      <selection pane="bottomRight" activeCell="A75" sqref="A75:H75"/>
    </sheetView>
  </sheetViews>
  <sheetFormatPr defaultColWidth="9.140625" defaultRowHeight="12.75"/>
  <cols>
    <col min="1" max="1" width="60.421875" style="1" customWidth="1"/>
    <col min="2" max="2" width="4.00390625" style="2" customWidth="1"/>
    <col min="3" max="3" width="5.140625" style="2" customWidth="1"/>
    <col min="4" max="4" width="5.28125" style="2" customWidth="1"/>
    <col min="5" max="5" width="8.7109375" style="2" customWidth="1"/>
    <col min="6" max="6" width="19.140625" style="3" customWidth="1"/>
    <col min="7" max="7" width="17.421875" style="3" customWidth="1"/>
    <col min="8" max="8" width="15.8515625" style="3" customWidth="1"/>
    <col min="9" max="16384" width="9.140625" style="4" customWidth="1"/>
  </cols>
  <sheetData>
    <row r="1" spans="7:8" ht="18">
      <c r="G1" s="5" t="s">
        <v>0</v>
      </c>
      <c r="H1" s="5"/>
    </row>
    <row r="2" spans="2:8" ht="18" customHeight="1">
      <c r="B2" s="6"/>
      <c r="C2" s="6"/>
      <c r="D2" s="6"/>
      <c r="E2" s="6"/>
      <c r="F2" s="6"/>
      <c r="G2" s="6"/>
      <c r="H2" s="6"/>
    </row>
    <row r="3" spans="1:8" s="10" customFormat="1" ht="18">
      <c r="A3" s="7"/>
      <c r="B3" s="8"/>
      <c r="C3" s="8"/>
      <c r="D3" s="8"/>
      <c r="E3" s="8"/>
      <c r="F3" s="9"/>
      <c r="G3" s="9"/>
      <c r="H3" s="9"/>
    </row>
    <row r="4" spans="1:8" s="10" customFormat="1" ht="49.5" customHeight="1">
      <c r="A4" s="11" t="s">
        <v>1</v>
      </c>
      <c r="B4" s="11"/>
      <c r="C4" s="11"/>
      <c r="D4" s="11"/>
      <c r="E4" s="11"/>
      <c r="F4" s="11"/>
      <c r="G4" s="11"/>
      <c r="H4" s="11"/>
    </row>
    <row r="5" spans="1:8" s="10" customFormat="1" ht="18">
      <c r="A5" s="11"/>
      <c r="B5" s="11"/>
      <c r="C5" s="11"/>
      <c r="D5" s="11"/>
      <c r="E5" s="11"/>
      <c r="F5" s="11"/>
      <c r="G5" s="11"/>
      <c r="H5" s="11"/>
    </row>
    <row r="6" spans="1:8" ht="18">
      <c r="A6" s="12"/>
      <c r="B6" s="13"/>
      <c r="C6" s="13"/>
      <c r="D6" s="13"/>
      <c r="E6" s="13"/>
      <c r="F6" s="14"/>
      <c r="G6" s="14"/>
      <c r="H6" s="14" t="s">
        <v>2</v>
      </c>
    </row>
    <row r="7" spans="1:8" s="19" customFormat="1" ht="30.75" customHeight="1">
      <c r="A7" s="15" t="s">
        <v>3</v>
      </c>
      <c r="B7" s="16" t="s">
        <v>4</v>
      </c>
      <c r="C7" s="16"/>
      <c r="D7" s="16"/>
      <c r="E7" s="16"/>
      <c r="F7" s="17" t="s">
        <v>5</v>
      </c>
      <c r="G7" s="17" t="s">
        <v>6</v>
      </c>
      <c r="H7" s="18" t="s">
        <v>7</v>
      </c>
    </row>
    <row r="8" spans="1:8" s="24" customFormat="1" ht="15">
      <c r="A8" s="15">
        <v>1</v>
      </c>
      <c r="B8" s="20"/>
      <c r="C8" s="21">
        <v>2</v>
      </c>
      <c r="D8" s="21"/>
      <c r="E8" s="22"/>
      <c r="F8" s="16" t="s">
        <v>8</v>
      </c>
      <c r="G8" s="16" t="s">
        <v>9</v>
      </c>
      <c r="H8" s="23" t="s">
        <v>10</v>
      </c>
    </row>
    <row r="9" spans="1:8" s="31" customFormat="1" ht="44.25">
      <c r="A9" s="25" t="s">
        <v>11</v>
      </c>
      <c r="B9" s="26" t="s">
        <v>12</v>
      </c>
      <c r="C9" s="27" t="s">
        <v>13</v>
      </c>
      <c r="D9" s="27" t="s">
        <v>13</v>
      </c>
      <c r="E9" s="28" t="s">
        <v>14</v>
      </c>
      <c r="F9" s="29">
        <f>F11+F12+F13</f>
        <v>660439989</v>
      </c>
      <c r="G9" s="29">
        <f>G11+G12+G13</f>
        <v>267175694.33999997</v>
      </c>
      <c r="H9" s="30">
        <f>G9/F9</f>
        <v>0.40454197018648425</v>
      </c>
    </row>
    <row r="10" spans="1:8" s="19" customFormat="1" ht="18">
      <c r="A10" s="32" t="s">
        <v>15</v>
      </c>
      <c r="B10" s="33"/>
      <c r="C10" s="34"/>
      <c r="D10" s="34"/>
      <c r="E10" s="23"/>
      <c r="F10" s="35"/>
      <c r="G10" s="35"/>
      <c r="H10" s="36"/>
    </row>
    <row r="11" spans="1:8" s="19" customFormat="1" ht="18">
      <c r="A11" s="32" t="s">
        <v>16</v>
      </c>
      <c r="B11" s="33" t="s">
        <v>12</v>
      </c>
      <c r="C11" s="34" t="s">
        <v>13</v>
      </c>
      <c r="D11" s="34" t="s">
        <v>13</v>
      </c>
      <c r="E11" s="23" t="s">
        <v>14</v>
      </c>
      <c r="F11" s="35">
        <f>232118404.63+7110998+1942878.16</f>
        <v>241172280.79</v>
      </c>
      <c r="G11" s="35">
        <v>125364494.99</v>
      </c>
      <c r="H11" s="36">
        <f aca="true" t="shared" si="0" ref="H11:H12">G11/F11</f>
        <v>0.5198130339827931</v>
      </c>
    </row>
    <row r="12" spans="1:8" s="19" customFormat="1" ht="18">
      <c r="A12" s="32" t="s">
        <v>17</v>
      </c>
      <c r="B12" s="33" t="s">
        <v>12</v>
      </c>
      <c r="C12" s="34" t="s">
        <v>13</v>
      </c>
      <c r="D12" s="34" t="s">
        <v>13</v>
      </c>
      <c r="E12" s="23" t="s">
        <v>14</v>
      </c>
      <c r="F12" s="35">
        <v>419267708.21</v>
      </c>
      <c r="G12" s="35">
        <v>141811199.35</v>
      </c>
      <c r="H12" s="36">
        <f t="shared" si="0"/>
        <v>0.33823544378230663</v>
      </c>
    </row>
    <row r="13" spans="1:8" s="19" customFormat="1" ht="18">
      <c r="A13" s="32" t="s">
        <v>18</v>
      </c>
      <c r="B13" s="33" t="s">
        <v>12</v>
      </c>
      <c r="C13" s="34" t="s">
        <v>13</v>
      </c>
      <c r="D13" s="34" t="s">
        <v>13</v>
      </c>
      <c r="E13" s="23" t="s">
        <v>14</v>
      </c>
      <c r="F13" s="35">
        <v>0</v>
      </c>
      <c r="G13" s="35">
        <v>0</v>
      </c>
      <c r="H13" s="36">
        <v>0</v>
      </c>
    </row>
    <row r="14" spans="1:8" s="38" customFormat="1" ht="44.25">
      <c r="A14" s="37" t="s">
        <v>19</v>
      </c>
      <c r="B14" s="26" t="s">
        <v>20</v>
      </c>
      <c r="C14" s="27" t="s">
        <v>13</v>
      </c>
      <c r="D14" s="27" t="s">
        <v>13</v>
      </c>
      <c r="E14" s="28" t="s">
        <v>14</v>
      </c>
      <c r="F14" s="29">
        <f>F16+F17+F18</f>
        <v>286740746.17</v>
      </c>
      <c r="G14" s="29">
        <f>G16+G17+G18</f>
        <v>148247278.36</v>
      </c>
      <c r="H14" s="30">
        <f>G14/F14</f>
        <v>0.5170080650906469</v>
      </c>
    </row>
    <row r="15" spans="1:8" s="39" customFormat="1" ht="18">
      <c r="A15" s="32" t="s">
        <v>15</v>
      </c>
      <c r="B15" s="33"/>
      <c r="C15" s="34"/>
      <c r="D15" s="34"/>
      <c r="E15" s="23"/>
      <c r="F15" s="35"/>
      <c r="G15" s="35"/>
      <c r="H15" s="36"/>
    </row>
    <row r="16" spans="1:8" s="39" customFormat="1" ht="18">
      <c r="A16" s="32" t="s">
        <v>16</v>
      </c>
      <c r="B16" s="33" t="s">
        <v>20</v>
      </c>
      <c r="C16" s="34" t="s">
        <v>13</v>
      </c>
      <c r="D16" s="34" t="s">
        <v>13</v>
      </c>
      <c r="E16" s="23" t="s">
        <v>14</v>
      </c>
      <c r="F16" s="35">
        <v>480196</v>
      </c>
      <c r="G16" s="35">
        <v>244566.4</v>
      </c>
      <c r="H16" s="36">
        <f aca="true" t="shared" si="1" ref="H16:H19">G16/F16</f>
        <v>0.5093053669751518</v>
      </c>
    </row>
    <row r="17" spans="1:8" s="39" customFormat="1" ht="18">
      <c r="A17" s="32" t="s">
        <v>17</v>
      </c>
      <c r="B17" s="33" t="s">
        <v>20</v>
      </c>
      <c r="C17" s="34" t="s">
        <v>13</v>
      </c>
      <c r="D17" s="34" t="s">
        <v>13</v>
      </c>
      <c r="E17" s="23" t="s">
        <v>14</v>
      </c>
      <c r="F17" s="35">
        <v>228715639.41</v>
      </c>
      <c r="G17" s="35">
        <v>115756025.13</v>
      </c>
      <c r="H17" s="36">
        <f t="shared" si="1"/>
        <v>0.5061132917215755</v>
      </c>
    </row>
    <row r="18" spans="1:8" s="39" customFormat="1" ht="18">
      <c r="A18" s="32" t="s">
        <v>18</v>
      </c>
      <c r="B18" s="33" t="s">
        <v>20</v>
      </c>
      <c r="C18" s="34" t="s">
        <v>13</v>
      </c>
      <c r="D18" s="34" t="s">
        <v>13</v>
      </c>
      <c r="E18" s="23" t="s">
        <v>14</v>
      </c>
      <c r="F18" s="35">
        <v>57544910.76</v>
      </c>
      <c r="G18" s="35">
        <v>32246686.83</v>
      </c>
      <c r="H18" s="36">
        <f t="shared" si="1"/>
        <v>0.5603742608010954</v>
      </c>
    </row>
    <row r="19" spans="1:8" s="40" customFormat="1" ht="44.25">
      <c r="A19" s="37" t="s">
        <v>21</v>
      </c>
      <c r="B19" s="26" t="s">
        <v>22</v>
      </c>
      <c r="C19" s="27" t="s">
        <v>13</v>
      </c>
      <c r="D19" s="27" t="s">
        <v>13</v>
      </c>
      <c r="E19" s="28" t="s">
        <v>14</v>
      </c>
      <c r="F19" s="29">
        <f>F21+F22+F23</f>
        <v>11868610</v>
      </c>
      <c r="G19" s="29">
        <f>G21+G22+G23</f>
        <v>4262485.32</v>
      </c>
      <c r="H19" s="30">
        <f t="shared" si="1"/>
        <v>0.35913938700488096</v>
      </c>
    </row>
    <row r="20" spans="1:8" s="41" customFormat="1" ht="18">
      <c r="A20" s="32" t="s">
        <v>15</v>
      </c>
      <c r="B20" s="33"/>
      <c r="C20" s="34"/>
      <c r="D20" s="34"/>
      <c r="E20" s="23"/>
      <c r="F20" s="35"/>
      <c r="G20" s="35"/>
      <c r="H20" s="36"/>
    </row>
    <row r="21" spans="1:8" s="41" customFormat="1" ht="18">
      <c r="A21" s="32" t="s">
        <v>16</v>
      </c>
      <c r="B21" s="33" t="s">
        <v>22</v>
      </c>
      <c r="C21" s="34" t="s">
        <v>13</v>
      </c>
      <c r="D21" s="34" t="s">
        <v>13</v>
      </c>
      <c r="E21" s="23" t="s">
        <v>14</v>
      </c>
      <c r="F21" s="35">
        <v>11868610</v>
      </c>
      <c r="G21" s="35">
        <v>4262485.32</v>
      </c>
      <c r="H21" s="36">
        <f>G21/F21</f>
        <v>0.35913938700488096</v>
      </c>
    </row>
    <row r="22" spans="1:8" s="41" customFormat="1" ht="18">
      <c r="A22" s="32" t="s">
        <v>17</v>
      </c>
      <c r="B22" s="33" t="s">
        <v>22</v>
      </c>
      <c r="C22" s="34" t="s">
        <v>13</v>
      </c>
      <c r="D22" s="34" t="s">
        <v>13</v>
      </c>
      <c r="E22" s="23" t="s">
        <v>14</v>
      </c>
      <c r="F22" s="35">
        <v>0</v>
      </c>
      <c r="G22" s="35">
        <v>0</v>
      </c>
      <c r="H22" s="36">
        <v>0</v>
      </c>
    </row>
    <row r="23" spans="1:8" s="41" customFormat="1" ht="18">
      <c r="A23" s="32" t="s">
        <v>18</v>
      </c>
      <c r="B23" s="33" t="s">
        <v>22</v>
      </c>
      <c r="C23" s="34" t="s">
        <v>13</v>
      </c>
      <c r="D23" s="34" t="s">
        <v>13</v>
      </c>
      <c r="E23" s="23" t="s">
        <v>14</v>
      </c>
      <c r="F23" s="35">
        <v>0</v>
      </c>
      <c r="G23" s="35">
        <v>0</v>
      </c>
      <c r="H23" s="36">
        <v>0</v>
      </c>
    </row>
    <row r="24" spans="1:8" s="31" customFormat="1" ht="57.75">
      <c r="A24" s="37" t="s">
        <v>23</v>
      </c>
      <c r="B24" s="26" t="s">
        <v>24</v>
      </c>
      <c r="C24" s="27" t="s">
        <v>13</v>
      </c>
      <c r="D24" s="27" t="s">
        <v>13</v>
      </c>
      <c r="E24" s="28" t="s">
        <v>14</v>
      </c>
      <c r="F24" s="29">
        <f>F26+F27+F28</f>
        <v>68239010</v>
      </c>
      <c r="G24" s="29">
        <f>G26+G27+G28</f>
        <v>3805428.08</v>
      </c>
      <c r="H24" s="30">
        <f>G24/F24</f>
        <v>0.05576616776826041</v>
      </c>
    </row>
    <row r="25" spans="1:8" s="41" customFormat="1" ht="18">
      <c r="A25" s="32" t="s">
        <v>15</v>
      </c>
      <c r="B25" s="33"/>
      <c r="C25" s="34"/>
      <c r="D25" s="34"/>
      <c r="E25" s="23"/>
      <c r="F25" s="35"/>
      <c r="G25" s="35"/>
      <c r="H25" s="36"/>
    </row>
    <row r="26" spans="1:8" s="41" customFormat="1" ht="18">
      <c r="A26" s="32" t="s">
        <v>16</v>
      </c>
      <c r="B26" s="33" t="s">
        <v>24</v>
      </c>
      <c r="C26" s="34" t="s">
        <v>13</v>
      </c>
      <c r="D26" s="34" t="s">
        <v>13</v>
      </c>
      <c r="E26" s="23" t="s">
        <v>14</v>
      </c>
      <c r="F26" s="35">
        <v>18239010</v>
      </c>
      <c r="G26" s="35">
        <v>3805428.08</v>
      </c>
      <c r="H26" s="36">
        <f aca="true" t="shared" si="2" ref="H26:H27">G26/F26</f>
        <v>0.2086422497712321</v>
      </c>
    </row>
    <row r="27" spans="1:8" s="41" customFormat="1" ht="18">
      <c r="A27" s="32" t="s">
        <v>17</v>
      </c>
      <c r="B27" s="33" t="s">
        <v>24</v>
      </c>
      <c r="C27" s="34" t="s">
        <v>13</v>
      </c>
      <c r="D27" s="34" t="s">
        <v>13</v>
      </c>
      <c r="E27" s="23" t="s">
        <v>14</v>
      </c>
      <c r="F27" s="35">
        <v>50000000</v>
      </c>
      <c r="G27" s="35">
        <v>0</v>
      </c>
      <c r="H27" s="36">
        <f t="shared" si="2"/>
        <v>0</v>
      </c>
    </row>
    <row r="28" spans="1:8" s="41" customFormat="1" ht="18">
      <c r="A28" s="32" t="s">
        <v>18</v>
      </c>
      <c r="B28" s="33" t="s">
        <v>24</v>
      </c>
      <c r="C28" s="34" t="s">
        <v>13</v>
      </c>
      <c r="D28" s="34" t="s">
        <v>13</v>
      </c>
      <c r="E28" s="23" t="s">
        <v>14</v>
      </c>
      <c r="F28" s="35">
        <v>0</v>
      </c>
      <c r="G28" s="35">
        <v>0</v>
      </c>
      <c r="H28" s="36">
        <v>0</v>
      </c>
    </row>
    <row r="29" spans="1:8" s="38" customFormat="1" ht="57.75">
      <c r="A29" s="37" t="s">
        <v>25</v>
      </c>
      <c r="B29" s="26" t="s">
        <v>26</v>
      </c>
      <c r="C29" s="27" t="s">
        <v>13</v>
      </c>
      <c r="D29" s="27" t="s">
        <v>13</v>
      </c>
      <c r="E29" s="28" t="s">
        <v>14</v>
      </c>
      <c r="F29" s="29">
        <f>F31+F32+F33</f>
        <v>32762550.08</v>
      </c>
      <c r="G29" s="29">
        <f>G31+G32+G33</f>
        <v>9647245.71</v>
      </c>
      <c r="H29" s="30">
        <f>G29/F29</f>
        <v>0.29445954867503404</v>
      </c>
    </row>
    <row r="30" spans="1:8" s="39" customFormat="1" ht="18">
      <c r="A30" s="32" t="s">
        <v>15</v>
      </c>
      <c r="B30" s="33"/>
      <c r="C30" s="34"/>
      <c r="D30" s="34"/>
      <c r="E30" s="23"/>
      <c r="F30" s="35"/>
      <c r="G30" s="35"/>
      <c r="H30" s="36"/>
    </row>
    <row r="31" spans="1:8" s="39" customFormat="1" ht="18">
      <c r="A31" s="32" t="s">
        <v>16</v>
      </c>
      <c r="B31" s="33" t="s">
        <v>26</v>
      </c>
      <c r="C31" s="34" t="s">
        <v>13</v>
      </c>
      <c r="D31" s="34" t="s">
        <v>13</v>
      </c>
      <c r="E31" s="23" t="s">
        <v>14</v>
      </c>
      <c r="F31" s="35">
        <f>5828760+165569.68+834430.32</f>
        <v>6828760</v>
      </c>
      <c r="G31" s="35">
        <f>2348519.31+364936.32</f>
        <v>2713455.63</v>
      </c>
      <c r="H31" s="36">
        <f aca="true" t="shared" si="3" ref="H31:H32">G31/F31</f>
        <v>0.3973570062500366</v>
      </c>
    </row>
    <row r="32" spans="1:8" s="39" customFormat="1" ht="18">
      <c r="A32" s="32" t="s">
        <v>17</v>
      </c>
      <c r="B32" s="33" t="s">
        <v>26</v>
      </c>
      <c r="C32" s="34" t="s">
        <v>13</v>
      </c>
      <c r="D32" s="34" t="s">
        <v>13</v>
      </c>
      <c r="E32" s="23" t="s">
        <v>14</v>
      </c>
      <c r="F32" s="35">
        <f>19000000+6933790.08</f>
        <v>25933790.08</v>
      </c>
      <c r="G32" s="35">
        <v>6933790.08</v>
      </c>
      <c r="H32" s="36">
        <f t="shared" si="3"/>
        <v>0.26736508850464175</v>
      </c>
    </row>
    <row r="33" spans="1:8" s="39" customFormat="1" ht="18">
      <c r="A33" s="32" t="s">
        <v>18</v>
      </c>
      <c r="B33" s="33" t="s">
        <v>26</v>
      </c>
      <c r="C33" s="34" t="s">
        <v>13</v>
      </c>
      <c r="D33" s="34" t="s">
        <v>13</v>
      </c>
      <c r="E33" s="23" t="s">
        <v>14</v>
      </c>
      <c r="F33" s="35">
        <v>0</v>
      </c>
      <c r="G33" s="35">
        <v>0</v>
      </c>
      <c r="H33" s="36">
        <v>0</v>
      </c>
    </row>
    <row r="34" spans="1:8" s="31" customFormat="1" ht="44.25">
      <c r="A34" s="42" t="s">
        <v>27</v>
      </c>
      <c r="B34" s="26" t="s">
        <v>28</v>
      </c>
      <c r="C34" s="27" t="s">
        <v>13</v>
      </c>
      <c r="D34" s="27" t="s">
        <v>13</v>
      </c>
      <c r="E34" s="28" t="s">
        <v>14</v>
      </c>
      <c r="F34" s="29">
        <f>F36+F37+F38</f>
        <v>93583973.8</v>
      </c>
      <c r="G34" s="29">
        <f>G36+G37+G38</f>
        <v>66558412.16</v>
      </c>
      <c r="H34" s="30">
        <f>G34/F34</f>
        <v>0.7112159214594069</v>
      </c>
    </row>
    <row r="35" spans="1:8" s="19" customFormat="1" ht="18">
      <c r="A35" s="32" t="s">
        <v>15</v>
      </c>
      <c r="B35" s="33"/>
      <c r="C35" s="34"/>
      <c r="D35" s="34"/>
      <c r="E35" s="23"/>
      <c r="F35" s="35"/>
      <c r="G35" s="35"/>
      <c r="H35" s="36"/>
    </row>
    <row r="36" spans="1:8" s="19" customFormat="1" ht="18">
      <c r="A36" s="32" t="s">
        <v>16</v>
      </c>
      <c r="B36" s="33" t="s">
        <v>28</v>
      </c>
      <c r="C36" s="34" t="s">
        <v>13</v>
      </c>
      <c r="D36" s="34" t="s">
        <v>13</v>
      </c>
      <c r="E36" s="23" t="s">
        <v>14</v>
      </c>
      <c r="F36" s="35">
        <f>52010565.39+193970</f>
        <v>52204535.39</v>
      </c>
      <c r="G36" s="35">
        <f>25721739.75+193970</f>
        <v>25915709.75</v>
      </c>
      <c r="H36" s="36">
        <f aca="true" t="shared" si="4" ref="H36:H37">G36/F36</f>
        <v>0.4964264034991156</v>
      </c>
    </row>
    <row r="37" spans="1:8" s="19" customFormat="1" ht="18">
      <c r="A37" s="32" t="s">
        <v>17</v>
      </c>
      <c r="B37" s="33" t="s">
        <v>28</v>
      </c>
      <c r="C37" s="34" t="s">
        <v>13</v>
      </c>
      <c r="D37" s="34" t="s">
        <v>13</v>
      </c>
      <c r="E37" s="23" t="s">
        <v>14</v>
      </c>
      <c r="F37" s="35">
        <v>41379438.41</v>
      </c>
      <c r="G37" s="35">
        <v>40642702.41</v>
      </c>
      <c r="H37" s="36">
        <f t="shared" si="4"/>
        <v>0.9821956017696472</v>
      </c>
    </row>
    <row r="38" spans="1:8" s="19" customFormat="1" ht="18">
      <c r="A38" s="32" t="s">
        <v>18</v>
      </c>
      <c r="B38" s="33" t="s">
        <v>28</v>
      </c>
      <c r="C38" s="34" t="s">
        <v>13</v>
      </c>
      <c r="D38" s="34" t="s">
        <v>13</v>
      </c>
      <c r="E38" s="23" t="s">
        <v>14</v>
      </c>
      <c r="F38" s="35">
        <v>0</v>
      </c>
      <c r="G38" s="35">
        <v>0</v>
      </c>
      <c r="H38" s="36">
        <v>0</v>
      </c>
    </row>
    <row r="39" spans="1:8" s="31" customFormat="1" ht="44.25">
      <c r="A39" s="37" t="s">
        <v>29</v>
      </c>
      <c r="B39" s="26" t="s">
        <v>30</v>
      </c>
      <c r="C39" s="27" t="s">
        <v>13</v>
      </c>
      <c r="D39" s="27" t="s">
        <v>13</v>
      </c>
      <c r="E39" s="28" t="s">
        <v>14</v>
      </c>
      <c r="F39" s="29">
        <f>F41+F42+F43</f>
        <v>374394</v>
      </c>
      <c r="G39" s="29">
        <f>G41+G42+G43</f>
        <v>10450</v>
      </c>
      <c r="H39" s="30">
        <f>G39/F39</f>
        <v>0.027911772090364696</v>
      </c>
    </row>
    <row r="40" spans="1:8" s="19" customFormat="1" ht="18">
      <c r="A40" s="32" t="s">
        <v>15</v>
      </c>
      <c r="B40" s="33"/>
      <c r="C40" s="34"/>
      <c r="D40" s="34"/>
      <c r="E40" s="23"/>
      <c r="F40" s="35"/>
      <c r="G40" s="35"/>
      <c r="H40" s="36"/>
    </row>
    <row r="41" spans="1:8" s="19" customFormat="1" ht="18">
      <c r="A41" s="32" t="s">
        <v>16</v>
      </c>
      <c r="B41" s="33" t="s">
        <v>30</v>
      </c>
      <c r="C41" s="34" t="s">
        <v>13</v>
      </c>
      <c r="D41" s="34" t="s">
        <v>13</v>
      </c>
      <c r="E41" s="23" t="s">
        <v>14</v>
      </c>
      <c r="F41" s="35">
        <v>374394</v>
      </c>
      <c r="G41" s="35">
        <v>10450</v>
      </c>
      <c r="H41" s="36">
        <f>G41/F41</f>
        <v>0.027911772090364696</v>
      </c>
    </row>
    <row r="42" spans="1:8" s="19" customFormat="1" ht="18">
      <c r="A42" s="32" t="s">
        <v>17</v>
      </c>
      <c r="B42" s="33" t="s">
        <v>30</v>
      </c>
      <c r="C42" s="34" t="s">
        <v>13</v>
      </c>
      <c r="D42" s="34" t="s">
        <v>13</v>
      </c>
      <c r="E42" s="23" t="s">
        <v>14</v>
      </c>
      <c r="F42" s="35">
        <v>0</v>
      </c>
      <c r="G42" s="35">
        <v>0</v>
      </c>
      <c r="H42" s="36">
        <v>0</v>
      </c>
    </row>
    <row r="43" spans="1:8" s="19" customFormat="1" ht="18">
      <c r="A43" s="32" t="s">
        <v>18</v>
      </c>
      <c r="B43" s="33" t="s">
        <v>30</v>
      </c>
      <c r="C43" s="34" t="s">
        <v>13</v>
      </c>
      <c r="D43" s="34" t="s">
        <v>13</v>
      </c>
      <c r="E43" s="23" t="s">
        <v>14</v>
      </c>
      <c r="F43" s="35">
        <v>0</v>
      </c>
      <c r="G43" s="35">
        <v>0</v>
      </c>
      <c r="H43" s="36">
        <v>0</v>
      </c>
    </row>
    <row r="44" spans="1:8" s="31" customFormat="1" ht="57.75">
      <c r="A44" s="42" t="s">
        <v>31</v>
      </c>
      <c r="B44" s="26" t="s">
        <v>32</v>
      </c>
      <c r="C44" s="27" t="s">
        <v>13</v>
      </c>
      <c r="D44" s="27" t="s">
        <v>13</v>
      </c>
      <c r="E44" s="28" t="s">
        <v>14</v>
      </c>
      <c r="F44" s="29">
        <f>F46+F47+F48+F49</f>
        <v>206039267.22</v>
      </c>
      <c r="G44" s="29">
        <f>G46+G47+G48+G49</f>
        <v>38829714.02</v>
      </c>
      <c r="H44" s="30">
        <f>G44/F44</f>
        <v>0.18845783400374494</v>
      </c>
    </row>
    <row r="45" spans="1:8" s="19" customFormat="1" ht="18">
      <c r="A45" s="32" t="s">
        <v>15</v>
      </c>
      <c r="B45" s="33"/>
      <c r="C45" s="34"/>
      <c r="D45" s="34"/>
      <c r="E45" s="23"/>
      <c r="F45" s="35"/>
      <c r="G45" s="35"/>
      <c r="H45" s="36"/>
    </row>
    <row r="46" spans="1:8" s="19" customFormat="1" ht="18">
      <c r="A46" s="32" t="s">
        <v>16</v>
      </c>
      <c r="B46" s="33" t="s">
        <v>32</v>
      </c>
      <c r="C46" s="34" t="s">
        <v>13</v>
      </c>
      <c r="D46" s="34" t="s">
        <v>13</v>
      </c>
      <c r="E46" s="23" t="s">
        <v>14</v>
      </c>
      <c r="F46" s="35">
        <f>54067785.39+6556155.82</f>
        <v>60623941.21</v>
      </c>
      <c r="G46" s="35">
        <f>34301323.54+854917.09</f>
        <v>35156240.63</v>
      </c>
      <c r="H46" s="36">
        <f aca="true" t="shared" si="5" ref="H46:H47">G46/F46</f>
        <v>0.5799068804883463</v>
      </c>
    </row>
    <row r="47" spans="1:8" s="19" customFormat="1" ht="18">
      <c r="A47" s="32" t="s">
        <v>17</v>
      </c>
      <c r="B47" s="33" t="s">
        <v>32</v>
      </c>
      <c r="C47" s="34" t="s">
        <v>13</v>
      </c>
      <c r="D47" s="34" t="s">
        <v>13</v>
      </c>
      <c r="E47" s="23" t="s">
        <v>14</v>
      </c>
      <c r="F47" s="35">
        <v>145415326.01</v>
      </c>
      <c r="G47" s="35">
        <v>3673473.39</v>
      </c>
      <c r="H47" s="36">
        <f t="shared" si="5"/>
        <v>0.025261941026404472</v>
      </c>
    </row>
    <row r="48" spans="1:8" s="19" customFormat="1" ht="18">
      <c r="A48" s="32" t="s">
        <v>18</v>
      </c>
      <c r="B48" s="33" t="s">
        <v>32</v>
      </c>
      <c r="C48" s="34" t="s">
        <v>13</v>
      </c>
      <c r="D48" s="34" t="s">
        <v>13</v>
      </c>
      <c r="E48" s="23" t="s">
        <v>14</v>
      </c>
      <c r="F48" s="35">
        <v>0</v>
      </c>
      <c r="G48" s="35">
        <v>0</v>
      </c>
      <c r="H48" s="36">
        <v>0</v>
      </c>
    </row>
    <row r="49" spans="1:8" s="19" customFormat="1" ht="18">
      <c r="A49" s="32" t="s">
        <v>33</v>
      </c>
      <c r="B49" s="33" t="s">
        <v>32</v>
      </c>
      <c r="C49" s="34" t="s">
        <v>13</v>
      </c>
      <c r="D49" s="34" t="s">
        <v>13</v>
      </c>
      <c r="E49" s="23" t="s">
        <v>14</v>
      </c>
      <c r="F49" s="35">
        <v>0</v>
      </c>
      <c r="G49" s="35">
        <v>0</v>
      </c>
      <c r="H49" s="36">
        <v>0</v>
      </c>
    </row>
    <row r="50" spans="1:8" s="38" customFormat="1" ht="57.75">
      <c r="A50" s="42" t="s">
        <v>34</v>
      </c>
      <c r="B50" s="26" t="s">
        <v>35</v>
      </c>
      <c r="C50" s="27" t="s">
        <v>13</v>
      </c>
      <c r="D50" s="27" t="s">
        <v>13</v>
      </c>
      <c r="E50" s="28" t="s">
        <v>14</v>
      </c>
      <c r="F50" s="29">
        <f>F52+F53+F54</f>
        <v>157465967.95</v>
      </c>
      <c r="G50" s="29">
        <f>G52+G53+G54</f>
        <v>17442945.13</v>
      </c>
      <c r="H50" s="30">
        <f>G50/F50</f>
        <v>0.11077279336661901</v>
      </c>
    </row>
    <row r="51" spans="1:8" s="39" customFormat="1" ht="18">
      <c r="A51" s="32" t="s">
        <v>15</v>
      </c>
      <c r="B51" s="33"/>
      <c r="C51" s="34"/>
      <c r="D51" s="34"/>
      <c r="E51" s="23"/>
      <c r="F51" s="35"/>
      <c r="G51" s="35"/>
      <c r="H51" s="36"/>
    </row>
    <row r="52" spans="1:8" s="39" customFormat="1" ht="18">
      <c r="A52" s="32" t="s">
        <v>16</v>
      </c>
      <c r="B52" s="33" t="s">
        <v>35</v>
      </c>
      <c r="C52" s="34" t="s">
        <v>13</v>
      </c>
      <c r="D52" s="34" t="s">
        <v>13</v>
      </c>
      <c r="E52" s="23" t="s">
        <v>14</v>
      </c>
      <c r="F52" s="35">
        <f>14489026.06+7006848</f>
        <v>21495874.060000002</v>
      </c>
      <c r="G52" s="35">
        <f>10106004.19+366847.06</f>
        <v>10472851.25</v>
      </c>
      <c r="H52" s="36">
        <f aca="true" t="shared" si="6" ref="H52:H53">G52/F52</f>
        <v>0.4872028567327771</v>
      </c>
    </row>
    <row r="53" spans="1:8" s="39" customFormat="1" ht="18">
      <c r="A53" s="32" t="s">
        <v>17</v>
      </c>
      <c r="B53" s="33" t="s">
        <v>35</v>
      </c>
      <c r="C53" s="34" t="s">
        <v>13</v>
      </c>
      <c r="D53" s="34" t="s">
        <v>13</v>
      </c>
      <c r="E53" s="23" t="s">
        <v>14</v>
      </c>
      <c r="F53" s="35">
        <f>129000000+6970093.89</f>
        <v>135970093.89</v>
      </c>
      <c r="G53" s="35">
        <v>6970093.88</v>
      </c>
      <c r="H53" s="36">
        <f t="shared" si="6"/>
        <v>0.05126196269040467</v>
      </c>
    </row>
    <row r="54" spans="1:8" s="39" customFormat="1" ht="18">
      <c r="A54" s="32" t="s">
        <v>18</v>
      </c>
      <c r="B54" s="33" t="s">
        <v>35</v>
      </c>
      <c r="C54" s="34" t="s">
        <v>13</v>
      </c>
      <c r="D54" s="34" t="s">
        <v>13</v>
      </c>
      <c r="E54" s="23" t="s">
        <v>14</v>
      </c>
      <c r="F54" s="35">
        <v>0</v>
      </c>
      <c r="G54" s="35">
        <v>0</v>
      </c>
      <c r="H54" s="36">
        <v>0</v>
      </c>
    </row>
    <row r="55" spans="1:8" s="31" customFormat="1" ht="57.75">
      <c r="A55" s="37" t="s">
        <v>36</v>
      </c>
      <c r="B55" s="26" t="s">
        <v>37</v>
      </c>
      <c r="C55" s="27" t="s">
        <v>13</v>
      </c>
      <c r="D55" s="27" t="s">
        <v>13</v>
      </c>
      <c r="E55" s="28" t="s">
        <v>14</v>
      </c>
      <c r="F55" s="29">
        <f>F57+F58+F59</f>
        <v>28272015.7</v>
      </c>
      <c r="G55" s="29">
        <f>G57+G58+G59</f>
        <v>14706642.66</v>
      </c>
      <c r="H55" s="30">
        <f>G55/F55</f>
        <v>0.5201837327785581</v>
      </c>
    </row>
    <row r="56" spans="1:8" s="19" customFormat="1" ht="18">
      <c r="A56" s="32" t="s">
        <v>15</v>
      </c>
      <c r="B56" s="33"/>
      <c r="C56" s="34"/>
      <c r="D56" s="34"/>
      <c r="E56" s="23"/>
      <c r="F56" s="35"/>
      <c r="G56" s="35"/>
      <c r="H56" s="36"/>
    </row>
    <row r="57" spans="1:8" s="19" customFormat="1" ht="18">
      <c r="A57" s="32" t="s">
        <v>16</v>
      </c>
      <c r="B57" s="33" t="s">
        <v>37</v>
      </c>
      <c r="C57" s="34" t="s">
        <v>13</v>
      </c>
      <c r="D57" s="34" t="s">
        <v>13</v>
      </c>
      <c r="E57" s="23" t="s">
        <v>14</v>
      </c>
      <c r="F57" s="35">
        <f>11133120.7+47895</f>
        <v>11181015.7</v>
      </c>
      <c r="G57" s="35">
        <v>4896886.17</v>
      </c>
      <c r="H57" s="36">
        <f aca="true" t="shared" si="7" ref="H57:H58">G57/F57</f>
        <v>0.43796434075304985</v>
      </c>
    </row>
    <row r="58" spans="1:8" s="19" customFormat="1" ht="18">
      <c r="A58" s="32" t="s">
        <v>17</v>
      </c>
      <c r="B58" s="33" t="s">
        <v>37</v>
      </c>
      <c r="C58" s="34" t="s">
        <v>13</v>
      </c>
      <c r="D58" s="34" t="s">
        <v>13</v>
      </c>
      <c r="E58" s="23" t="s">
        <v>14</v>
      </c>
      <c r="F58" s="35">
        <v>17091000</v>
      </c>
      <c r="G58" s="35">
        <v>9809756.49</v>
      </c>
      <c r="H58" s="36">
        <f t="shared" si="7"/>
        <v>0.5739720607337195</v>
      </c>
    </row>
    <row r="59" spans="1:8" s="19" customFormat="1" ht="18">
      <c r="A59" s="32" t="s">
        <v>18</v>
      </c>
      <c r="B59" s="33" t="s">
        <v>37</v>
      </c>
      <c r="C59" s="34" t="s">
        <v>13</v>
      </c>
      <c r="D59" s="34" t="s">
        <v>13</v>
      </c>
      <c r="E59" s="23" t="s">
        <v>14</v>
      </c>
      <c r="F59" s="35">
        <v>0</v>
      </c>
      <c r="G59" s="35">
        <v>0</v>
      </c>
      <c r="H59" s="36">
        <v>0</v>
      </c>
    </row>
    <row r="60" spans="1:8" s="38" customFormat="1" ht="57.75">
      <c r="A60" s="37" t="s">
        <v>38</v>
      </c>
      <c r="B60" s="26" t="s">
        <v>39</v>
      </c>
      <c r="C60" s="27" t="s">
        <v>13</v>
      </c>
      <c r="D60" s="27" t="s">
        <v>13</v>
      </c>
      <c r="E60" s="28" t="s">
        <v>14</v>
      </c>
      <c r="F60" s="29">
        <f>F62+F63+F64</f>
        <v>15657353.17</v>
      </c>
      <c r="G60" s="29">
        <f>G62+G63+G64</f>
        <v>8136386.25</v>
      </c>
      <c r="H60" s="30">
        <f>G60/F60</f>
        <v>0.5196527255698352</v>
      </c>
    </row>
    <row r="61" spans="1:8" s="39" customFormat="1" ht="18">
      <c r="A61" s="32" t="s">
        <v>15</v>
      </c>
      <c r="B61" s="33"/>
      <c r="C61" s="34"/>
      <c r="D61" s="34"/>
      <c r="E61" s="23"/>
      <c r="F61" s="35"/>
      <c r="G61" s="35"/>
      <c r="H61" s="36"/>
    </row>
    <row r="62" spans="1:8" s="39" customFormat="1" ht="18">
      <c r="A62" s="32" t="s">
        <v>16</v>
      </c>
      <c r="B62" s="33" t="s">
        <v>39</v>
      </c>
      <c r="C62" s="34" t="s">
        <v>13</v>
      </c>
      <c r="D62" s="34" t="s">
        <v>13</v>
      </c>
      <c r="E62" s="23" t="s">
        <v>14</v>
      </c>
      <c r="F62" s="35">
        <v>15657353.17</v>
      </c>
      <c r="G62" s="35">
        <v>8136386.25</v>
      </c>
      <c r="H62" s="36">
        <f>G62/F62</f>
        <v>0.5196527255698352</v>
      </c>
    </row>
    <row r="63" spans="1:8" s="39" customFormat="1" ht="18">
      <c r="A63" s="32" t="s">
        <v>17</v>
      </c>
      <c r="B63" s="33" t="s">
        <v>39</v>
      </c>
      <c r="C63" s="34" t="s">
        <v>13</v>
      </c>
      <c r="D63" s="34" t="s">
        <v>13</v>
      </c>
      <c r="E63" s="23" t="s">
        <v>14</v>
      </c>
      <c r="F63" s="35">
        <v>0</v>
      </c>
      <c r="G63" s="35">
        <v>0</v>
      </c>
      <c r="H63" s="36">
        <v>0</v>
      </c>
    </row>
    <row r="64" spans="1:8" s="39" customFormat="1" ht="18">
      <c r="A64" s="32" t="s">
        <v>18</v>
      </c>
      <c r="B64" s="33" t="s">
        <v>39</v>
      </c>
      <c r="C64" s="34" t="s">
        <v>13</v>
      </c>
      <c r="D64" s="34" t="s">
        <v>13</v>
      </c>
      <c r="E64" s="23" t="s">
        <v>14</v>
      </c>
      <c r="F64" s="35">
        <v>0</v>
      </c>
      <c r="G64" s="35">
        <v>0</v>
      </c>
      <c r="H64" s="36">
        <v>0</v>
      </c>
    </row>
    <row r="65" spans="1:8" s="38" customFormat="1" ht="44.25">
      <c r="A65" s="37" t="s">
        <v>40</v>
      </c>
      <c r="B65" s="26" t="s">
        <v>41</v>
      </c>
      <c r="C65" s="27" t="s">
        <v>13</v>
      </c>
      <c r="D65" s="27" t="s">
        <v>13</v>
      </c>
      <c r="E65" s="28" t="s">
        <v>14</v>
      </c>
      <c r="F65" s="29">
        <f>F67+F68+F69</f>
        <v>851732.4</v>
      </c>
      <c r="G65" s="29">
        <f>G67+G68+G69</f>
        <v>386950</v>
      </c>
      <c r="H65" s="30">
        <f>G65/F65</f>
        <v>0.4543093581974808</v>
      </c>
    </row>
    <row r="66" spans="1:8" s="39" customFormat="1" ht="18">
      <c r="A66" s="32" t="s">
        <v>15</v>
      </c>
      <c r="B66" s="33"/>
      <c r="C66" s="34"/>
      <c r="D66" s="34"/>
      <c r="E66" s="23"/>
      <c r="F66" s="35"/>
      <c r="G66" s="35"/>
      <c r="H66" s="36"/>
    </row>
    <row r="67" spans="1:8" s="39" customFormat="1" ht="18">
      <c r="A67" s="32" t="s">
        <v>16</v>
      </c>
      <c r="B67" s="33" t="s">
        <v>41</v>
      </c>
      <c r="C67" s="34" t="s">
        <v>13</v>
      </c>
      <c r="D67" s="34" t="s">
        <v>13</v>
      </c>
      <c r="E67" s="23" t="s">
        <v>14</v>
      </c>
      <c r="F67" s="35">
        <v>851732.4</v>
      </c>
      <c r="G67" s="35">
        <v>386950</v>
      </c>
      <c r="H67" s="36">
        <f>G67/F67</f>
        <v>0.4543093581974808</v>
      </c>
    </row>
    <row r="68" spans="1:8" s="39" customFormat="1" ht="18">
      <c r="A68" s="32" t="s">
        <v>17</v>
      </c>
      <c r="B68" s="33" t="s">
        <v>41</v>
      </c>
      <c r="C68" s="34" t="s">
        <v>13</v>
      </c>
      <c r="D68" s="34" t="s">
        <v>13</v>
      </c>
      <c r="E68" s="23" t="s">
        <v>14</v>
      </c>
      <c r="F68" s="35">
        <v>0</v>
      </c>
      <c r="G68" s="35">
        <v>0</v>
      </c>
      <c r="H68" s="36">
        <v>0</v>
      </c>
    </row>
    <row r="69" spans="1:8" s="39" customFormat="1" ht="18">
      <c r="A69" s="32" t="s">
        <v>18</v>
      </c>
      <c r="B69" s="33" t="s">
        <v>41</v>
      </c>
      <c r="C69" s="34" t="s">
        <v>13</v>
      </c>
      <c r="D69" s="34" t="s">
        <v>13</v>
      </c>
      <c r="E69" s="23" t="s">
        <v>14</v>
      </c>
      <c r="F69" s="35">
        <v>0</v>
      </c>
      <c r="G69" s="35">
        <v>0</v>
      </c>
      <c r="H69" s="36">
        <v>0</v>
      </c>
    </row>
    <row r="70" spans="1:8" s="39" customFormat="1" ht="44.25">
      <c r="A70" s="37" t="s">
        <v>42</v>
      </c>
      <c r="B70" s="26" t="s">
        <v>43</v>
      </c>
      <c r="C70" s="27" t="s">
        <v>13</v>
      </c>
      <c r="D70" s="27" t="s">
        <v>13</v>
      </c>
      <c r="E70" s="28" t="s">
        <v>14</v>
      </c>
      <c r="F70" s="29">
        <f>F72+F73+F74</f>
        <v>267607439</v>
      </c>
      <c r="G70" s="29">
        <f>G72+G73+G74</f>
        <v>25030533.369999997</v>
      </c>
      <c r="H70" s="30">
        <f>G70/F70</f>
        <v>0.09353452005495257</v>
      </c>
    </row>
    <row r="71" spans="1:8" s="39" customFormat="1" ht="18">
      <c r="A71" s="32" t="s">
        <v>15</v>
      </c>
      <c r="B71" s="33"/>
      <c r="C71" s="34"/>
      <c r="D71" s="34"/>
      <c r="E71" s="23"/>
      <c r="F71" s="35"/>
      <c r="G71" s="35"/>
      <c r="H71" s="36"/>
    </row>
    <row r="72" spans="1:8" s="39" customFormat="1" ht="18">
      <c r="A72" s="32" t="s">
        <v>16</v>
      </c>
      <c r="B72" s="33" t="s">
        <v>43</v>
      </c>
      <c r="C72" s="34" t="s">
        <v>13</v>
      </c>
      <c r="D72" s="34" t="s">
        <v>13</v>
      </c>
      <c r="E72" s="23" t="s">
        <v>14</v>
      </c>
      <c r="F72" s="35">
        <f>104953163+5473686</f>
        <v>110426849</v>
      </c>
      <c r="G72" s="35">
        <v>17621495.49</v>
      </c>
      <c r="H72" s="36">
        <f aca="true" t="shared" si="8" ref="H72:H73">G72/F72</f>
        <v>0.15957618685651348</v>
      </c>
    </row>
    <row r="73" spans="1:8" s="39" customFormat="1" ht="18">
      <c r="A73" s="32" t="s">
        <v>17</v>
      </c>
      <c r="B73" s="33" t="s">
        <v>43</v>
      </c>
      <c r="C73" s="34" t="s">
        <v>13</v>
      </c>
      <c r="D73" s="34" t="s">
        <v>13</v>
      </c>
      <c r="E73" s="23" t="s">
        <v>14</v>
      </c>
      <c r="F73" s="35">
        <v>157180590</v>
      </c>
      <c r="G73" s="35">
        <v>7409037.88</v>
      </c>
      <c r="H73" s="36">
        <f t="shared" si="8"/>
        <v>0.047137104396923306</v>
      </c>
    </row>
    <row r="74" spans="1:8" s="39" customFormat="1" ht="18.75">
      <c r="A74" s="32" t="s">
        <v>18</v>
      </c>
      <c r="B74" s="33" t="s">
        <v>43</v>
      </c>
      <c r="C74" s="34" t="s">
        <v>13</v>
      </c>
      <c r="D74" s="34" t="s">
        <v>13</v>
      </c>
      <c r="E74" s="23" t="s">
        <v>14</v>
      </c>
      <c r="F74" s="35">
        <v>0</v>
      </c>
      <c r="G74" s="35">
        <v>0</v>
      </c>
      <c r="H74" s="36">
        <v>0</v>
      </c>
    </row>
    <row r="75" spans="1:8" ht="18.75">
      <c r="A75" s="43" t="s">
        <v>44</v>
      </c>
      <c r="B75" s="26" t="s">
        <v>45</v>
      </c>
      <c r="C75" s="27" t="s">
        <v>13</v>
      </c>
      <c r="D75" s="27" t="s">
        <v>13</v>
      </c>
      <c r="E75" s="28" t="s">
        <v>14</v>
      </c>
      <c r="F75" s="44">
        <f>SUM(F9,F14,F19,F24,F29,F34,F39,F44,F50,F55,F60,F65,F70)</f>
        <v>1829903048.49</v>
      </c>
      <c r="G75" s="44">
        <f>SUM(G9,G14,G19,G24,G29,G34,G39,G44,G50,G55,G60,G65,G70)</f>
        <v>604240165.4000001</v>
      </c>
      <c r="H75" s="30">
        <f>G75/F75</f>
        <v>0.33020337656610127</v>
      </c>
    </row>
    <row r="76" spans="1:8" ht="18">
      <c r="A76" s="32" t="s">
        <v>15</v>
      </c>
      <c r="B76" s="33"/>
      <c r="C76" s="34"/>
      <c r="D76" s="34"/>
      <c r="E76" s="23"/>
      <c r="H76" s="36"/>
    </row>
    <row r="77" spans="1:8" ht="18">
      <c r="A77" s="32" t="s">
        <v>16</v>
      </c>
      <c r="B77" s="33" t="s">
        <v>45</v>
      </c>
      <c r="C77" s="34" t="s">
        <v>13</v>
      </c>
      <c r="D77" s="34" t="s">
        <v>13</v>
      </c>
      <c r="E77" s="23" t="s">
        <v>14</v>
      </c>
      <c r="F77" s="35">
        <f aca="true" t="shared" si="9" ref="F77:F79">SUM(F11,F16,F21,F26,F31,F36,F41,F46,F52,F57,F62,F67,F72)</f>
        <v>551404551.72</v>
      </c>
      <c r="G77" s="35">
        <f aca="true" t="shared" si="10" ref="G77:G79">SUM(G11,G16,G21,G26,G31,G36,G41,G46,G52,G57,G62,G67,G72)</f>
        <v>238987399.95999998</v>
      </c>
      <c r="H77" s="36">
        <f aca="true" t="shared" si="11" ref="H77:H79">G77/F77</f>
        <v>0.4334157184856834</v>
      </c>
    </row>
    <row r="78" spans="1:8" ht="18">
      <c r="A78" s="32" t="s">
        <v>17</v>
      </c>
      <c r="B78" s="33" t="s">
        <v>45</v>
      </c>
      <c r="C78" s="34" t="s">
        <v>13</v>
      </c>
      <c r="D78" s="34" t="s">
        <v>13</v>
      </c>
      <c r="E78" s="23" t="s">
        <v>14</v>
      </c>
      <c r="F78" s="35">
        <f t="shared" si="9"/>
        <v>1220953586.0099998</v>
      </c>
      <c r="G78" s="35">
        <f t="shared" si="10"/>
        <v>333006078.61</v>
      </c>
      <c r="H78" s="36">
        <f t="shared" si="11"/>
        <v>0.27274261890514867</v>
      </c>
    </row>
    <row r="79" spans="1:8" ht="18">
      <c r="A79" s="32" t="s">
        <v>18</v>
      </c>
      <c r="B79" s="33" t="s">
        <v>45</v>
      </c>
      <c r="C79" s="34" t="s">
        <v>13</v>
      </c>
      <c r="D79" s="34" t="s">
        <v>13</v>
      </c>
      <c r="E79" s="23" t="s">
        <v>14</v>
      </c>
      <c r="F79" s="35">
        <f t="shared" si="9"/>
        <v>57544910.76</v>
      </c>
      <c r="G79" s="35">
        <f t="shared" si="10"/>
        <v>32246686.83</v>
      </c>
      <c r="H79" s="36">
        <f t="shared" si="11"/>
        <v>0.5603742608010954</v>
      </c>
    </row>
  </sheetData>
  <sheetProtection selectLockedCells="1" selectUnlockedCells="1"/>
  <autoFilter ref="A8:K79"/>
  <mergeCells count="4">
    <mergeCell ref="G1:H1"/>
    <mergeCell ref="B2:H2"/>
    <mergeCell ref="A4:H4"/>
    <mergeCell ref="B7:E7"/>
  </mergeCells>
  <printOptions/>
  <pageMargins left="0.75" right="0.4" top="1" bottom="1" header="0.5118055555555555" footer="0.5118055555555555"/>
  <pageSetup fitToHeight="2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2018-09-05T07:02:00Z</cp:lastPrinted>
  <dcterms:created xsi:type="dcterms:W3CDTF">1996-10-08T23:32:33Z</dcterms:created>
  <dcterms:modified xsi:type="dcterms:W3CDTF">2019-08-27T09:28:29Z</dcterms:modified>
  <cp:category/>
  <cp:version/>
  <cp:contentType/>
  <cp:contentStatus/>
  <cp:revision>2</cp:revision>
</cp:coreProperties>
</file>